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8695" windowHeight="13050" tabRatio="871"/>
  </bookViews>
  <sheets>
    <sheet name="1.2021年一般公共预算收入表" sheetId="13" r:id="rId1"/>
    <sheet name="2.2021年一般公共预算支出表" sheetId="35" r:id="rId2"/>
    <sheet name="3.2021年一般公共预算本级支出表" sheetId="24" r:id="rId3"/>
    <sheet name="4.2021年一般公共预算本级基本支出表" sheetId="25" r:id="rId4"/>
    <sheet name="5.2021年一般公共预算税收返还和转移支付表(分项目）" sheetId="36" r:id="rId5"/>
    <sheet name="6.2021年一般公共预算税收返还和转移支付表（分地区）" sheetId="50" r:id="rId6"/>
    <sheet name="7.2021年政府一般债务限额和余额情况表" sheetId="37" r:id="rId7"/>
    <sheet name="8.2021年政府性基金收入表" sheetId="38" r:id="rId8"/>
    <sheet name="9.2021年政府性基金支出表" sheetId="39" r:id="rId9"/>
    <sheet name="10.2021年本级政府性基金支出表" sheetId="47" r:id="rId10"/>
    <sheet name="11.2021年政府性基金转移支付表（分项目）" sheetId="40" r:id="rId11"/>
    <sheet name="12.2021年政府性基金转移支付（分地区）" sheetId="51" r:id="rId12"/>
    <sheet name="13.2021年政府专项债务限额和余额情况表" sheetId="41" r:id="rId13"/>
    <sheet name="14.2021年国有资本经营预算收入表" sheetId="42" r:id="rId14"/>
    <sheet name="15.2021年国有资本经营预算支出表" sheetId="43" r:id="rId15"/>
    <sheet name="16.2021年本级国有资本经营预算支出表" sheetId="49" r:id="rId16"/>
    <sheet name="17.2021年国有资本经营预算转移支付表" sheetId="48" r:id="rId17"/>
    <sheet name="18.2021年社会保险基金收入表" sheetId="44" r:id="rId18"/>
    <sheet name="19.2021年社会保险基金支出表" sheetId="45" r:id="rId19"/>
    <sheet name="20.2021年三公经费预算支出表" sheetId="26" r:id="rId20"/>
  </sheets>
  <externalReferences>
    <externalReference r:id="rId21"/>
    <externalReference r:id="rId22"/>
  </externalReferences>
  <definedNames>
    <definedName name="\aa">#REF!</definedName>
    <definedName name="\d">#REF!</definedName>
    <definedName name="\P">#REF!</definedName>
    <definedName name="\x">#REF!</definedName>
    <definedName name="\z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aaaaaa">#REF!</definedName>
    <definedName name="B">#REF!</definedName>
    <definedName name="_xlnm.Database" hidden="1">#REF!</definedName>
    <definedName name="dddddd">#REF!</definedName>
    <definedName name="ffffff">#REF!</definedName>
    <definedName name="ggggg">#REF!</definedName>
    <definedName name="gxxe2003">[1]P1012001!$A$6:$E$117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>#N/A</definedName>
    <definedName name="_xlnm.Print_Titles" localSheetId="1">'2.2021年一般公共预算支出表'!$1:$4</definedName>
    <definedName name="_xlnm.Print_Titles" localSheetId="2">'3.2021年一般公共预算本级支出表'!$1:$3</definedName>
    <definedName name="_xlnm.Print_Titles" localSheetId="3">'4.2021年一般公共预算本级基本支出表'!$1:$3</definedName>
    <definedName name="_xlnm.Print_Titles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24519" fullCalcOnLoad="1"/>
</workbook>
</file>

<file path=xl/calcChain.xml><?xml version="1.0" encoding="utf-8"?>
<calcChain xmlns="http://schemas.openxmlformats.org/spreadsheetml/2006/main">
  <c r="B48" i="47"/>
  <c r="C48"/>
  <c r="B40"/>
  <c r="B41"/>
  <c r="B42"/>
  <c r="B43"/>
  <c r="B39"/>
  <c r="D33" i="13"/>
  <c r="D34"/>
  <c r="D36"/>
  <c r="B17" i="45"/>
  <c r="D62" i="39"/>
  <c r="D61"/>
  <c r="D39"/>
  <c r="D36"/>
  <c r="D25"/>
  <c r="B27" i="47"/>
  <c r="B28"/>
  <c r="B26"/>
  <c r="B14"/>
  <c r="B15"/>
  <c r="B16"/>
  <c r="B17"/>
  <c r="B18"/>
  <c r="B19"/>
  <c r="B20"/>
  <c r="B21"/>
  <c r="B22"/>
  <c r="B23"/>
  <c r="B24"/>
  <c r="B25"/>
  <c r="C13" i="39"/>
  <c r="D6"/>
  <c r="C56"/>
  <c r="C51"/>
  <c r="D51"/>
  <c r="C26"/>
  <c r="C10"/>
  <c r="C5"/>
  <c r="C4"/>
  <c r="B51"/>
  <c r="C12"/>
  <c r="B13"/>
  <c r="D13"/>
  <c r="B5"/>
  <c r="B4"/>
  <c r="C51" i="36"/>
  <c r="B310" i="24"/>
  <c r="B546"/>
  <c r="C545"/>
  <c r="D545"/>
  <c r="B545"/>
  <c r="D547"/>
  <c r="D108"/>
  <c r="C108"/>
  <c r="B108"/>
  <c r="B114"/>
  <c r="C28" i="13"/>
  <c r="B28"/>
  <c r="C5"/>
  <c r="D27"/>
  <c r="B16" i="40"/>
  <c r="D4" i="47"/>
  <c r="D10" i="39"/>
  <c r="D11"/>
  <c r="D14"/>
  <c r="D15"/>
  <c r="D16"/>
  <c r="D17"/>
  <c r="D18"/>
  <c r="D20"/>
  <c r="D22"/>
  <c r="D52"/>
  <c r="D53"/>
  <c r="D69"/>
  <c r="D13" i="38"/>
  <c r="B539" i="24"/>
  <c r="C463"/>
  <c r="B365"/>
  <c r="B366"/>
  <c r="B367"/>
  <c r="B368"/>
  <c r="B369"/>
  <c r="C364"/>
  <c r="D364"/>
  <c r="D354"/>
  <c r="B357"/>
  <c r="B341"/>
  <c r="B315"/>
  <c r="C307"/>
  <c r="D307"/>
  <c r="B200"/>
  <c r="B201"/>
  <c r="D198"/>
  <c r="D167"/>
  <c r="C167"/>
  <c r="B169"/>
  <c r="B170"/>
  <c r="B171"/>
  <c r="B172"/>
  <c r="C156"/>
  <c r="D156"/>
  <c r="B23"/>
  <c r="B9"/>
  <c r="B147" i="35"/>
  <c r="B148"/>
  <c r="B149"/>
  <c r="B146"/>
  <c r="B107"/>
  <c r="B108"/>
  <c r="B109"/>
  <c r="B110"/>
  <c r="B111"/>
  <c r="B10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1"/>
  <c r="B6"/>
  <c r="B122"/>
  <c r="B68"/>
  <c r="B55"/>
  <c r="B50"/>
  <c r="B51"/>
  <c r="B52"/>
  <c r="D105"/>
  <c r="E105"/>
  <c r="E158"/>
  <c r="F105"/>
  <c r="B152"/>
  <c r="B153"/>
  <c r="B5" i="13"/>
  <c r="D5"/>
  <c r="E5"/>
  <c r="E4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E16"/>
  <c r="F16"/>
  <c r="D17"/>
  <c r="E17"/>
  <c r="F17"/>
  <c r="D18"/>
  <c r="B19"/>
  <c r="B4"/>
  <c r="C19"/>
  <c r="E18"/>
  <c r="E19"/>
  <c r="F19"/>
  <c r="D20"/>
  <c r="E20"/>
  <c r="F20"/>
  <c r="D21"/>
  <c r="E21"/>
  <c r="F21"/>
  <c r="D22"/>
  <c r="E22"/>
  <c r="F22"/>
  <c r="E23"/>
  <c r="F23"/>
  <c r="D24"/>
  <c r="E24"/>
  <c r="E25"/>
  <c r="E26"/>
  <c r="F26"/>
  <c r="D28"/>
  <c r="D30"/>
  <c r="D31"/>
  <c r="D32"/>
  <c r="D35"/>
  <c r="D5" i="35"/>
  <c r="F5"/>
  <c r="C32"/>
  <c r="D32"/>
  <c r="F32"/>
  <c r="B33"/>
  <c r="B34"/>
  <c r="B35"/>
  <c r="B36"/>
  <c r="B37"/>
  <c r="B38"/>
  <c r="B39"/>
  <c r="C40"/>
  <c r="D40"/>
  <c r="F40"/>
  <c r="B41"/>
  <c r="B42"/>
  <c r="B43"/>
  <c r="B44"/>
  <c r="B45"/>
  <c r="B46"/>
  <c r="B47"/>
  <c r="C48"/>
  <c r="D48"/>
  <c r="F48"/>
  <c r="B49"/>
  <c r="B53"/>
  <c r="B54"/>
  <c r="B56"/>
  <c r="C57"/>
  <c r="D57"/>
  <c r="F57"/>
  <c r="B58"/>
  <c r="B59"/>
  <c r="B60"/>
  <c r="B61"/>
  <c r="B62"/>
  <c r="B63"/>
  <c r="C64"/>
  <c r="D64"/>
  <c r="F64"/>
  <c r="B65"/>
  <c r="B66"/>
  <c r="B67"/>
  <c r="B69"/>
  <c r="B70"/>
  <c r="B71"/>
  <c r="B72"/>
  <c r="B73"/>
  <c r="B74"/>
  <c r="B75"/>
  <c r="B76"/>
  <c r="B77"/>
  <c r="B78"/>
  <c r="B79"/>
  <c r="B80"/>
  <c r="B81"/>
  <c r="C82"/>
  <c r="D82"/>
  <c r="F82"/>
  <c r="B83"/>
  <c r="B84"/>
  <c r="B85"/>
  <c r="B86"/>
  <c r="B87"/>
  <c r="B88"/>
  <c r="B89"/>
  <c r="B90"/>
  <c r="B91"/>
  <c r="B92"/>
  <c r="B93"/>
  <c r="B94"/>
  <c r="C95"/>
  <c r="D95"/>
  <c r="F95"/>
  <c r="B96"/>
  <c r="B97"/>
  <c r="B98"/>
  <c r="B99"/>
  <c r="B100"/>
  <c r="B101"/>
  <c r="B102"/>
  <c r="B103"/>
  <c r="B104"/>
  <c r="C105"/>
  <c r="C112"/>
  <c r="D112"/>
  <c r="F112"/>
  <c r="B113"/>
  <c r="B114"/>
  <c r="B115"/>
  <c r="B116"/>
  <c r="B117"/>
  <c r="B118"/>
  <c r="B119"/>
  <c r="C120"/>
  <c r="D120"/>
  <c r="F120"/>
  <c r="B121"/>
  <c r="B123"/>
  <c r="B124"/>
  <c r="B125"/>
  <c r="C126"/>
  <c r="D126"/>
  <c r="F126"/>
  <c r="B127"/>
  <c r="B128"/>
  <c r="B129"/>
  <c r="B130"/>
  <c r="C131"/>
  <c r="D131"/>
  <c r="F131"/>
  <c r="B132"/>
  <c r="B133"/>
  <c r="B134"/>
  <c r="C135"/>
  <c r="D135"/>
  <c r="F135"/>
  <c r="B136"/>
  <c r="B137"/>
  <c r="C138"/>
  <c r="D138"/>
  <c r="F138"/>
  <c r="B139"/>
  <c r="B140"/>
  <c r="B141"/>
  <c r="C142"/>
  <c r="D142"/>
  <c r="F142"/>
  <c r="B143"/>
  <c r="B144"/>
  <c r="C145"/>
  <c r="D145"/>
  <c r="F145"/>
  <c r="C151"/>
  <c r="D151"/>
  <c r="F151"/>
  <c r="C154"/>
  <c r="D154"/>
  <c r="F154"/>
  <c r="B155"/>
  <c r="B154"/>
  <c r="C5" i="24"/>
  <c r="D5"/>
  <c r="B6"/>
  <c r="B7"/>
  <c r="B8"/>
  <c r="B10"/>
  <c r="B11"/>
  <c r="C12"/>
  <c r="D12"/>
  <c r="B13"/>
  <c r="B14"/>
  <c r="B15"/>
  <c r="B16"/>
  <c r="B17"/>
  <c r="B18"/>
  <c r="C19"/>
  <c r="D19"/>
  <c r="B20"/>
  <c r="B21"/>
  <c r="B22"/>
  <c r="B24"/>
  <c r="B25"/>
  <c r="B26"/>
  <c r="B27"/>
  <c r="B28"/>
  <c r="C29"/>
  <c r="D29"/>
  <c r="B30"/>
  <c r="B31"/>
  <c r="B32"/>
  <c r="B33"/>
  <c r="C34"/>
  <c r="D34"/>
  <c r="B35"/>
  <c r="B36"/>
  <c r="B37"/>
  <c r="B38"/>
  <c r="B39"/>
  <c r="C41"/>
  <c r="D41"/>
  <c r="B42"/>
  <c r="B43"/>
  <c r="B44"/>
  <c r="B45"/>
  <c r="B46"/>
  <c r="B47"/>
  <c r="B48"/>
  <c r="B49"/>
  <c r="B50"/>
  <c r="C51"/>
  <c r="D51"/>
  <c r="B52"/>
  <c r="B53"/>
  <c r="B54"/>
  <c r="B55"/>
  <c r="B56"/>
  <c r="C57"/>
  <c r="D57"/>
  <c r="B58"/>
  <c r="B60"/>
  <c r="B61"/>
  <c r="C62"/>
  <c r="D62"/>
  <c r="B63"/>
  <c r="B64"/>
  <c r="B65"/>
  <c r="B66"/>
  <c r="C67"/>
  <c r="D67"/>
  <c r="B68"/>
  <c r="B69"/>
  <c r="C70"/>
  <c r="D70"/>
  <c r="B71"/>
  <c r="B72"/>
  <c r="B73"/>
  <c r="C74"/>
  <c r="D74"/>
  <c r="B75"/>
  <c r="B76"/>
  <c r="C77"/>
  <c r="D77"/>
  <c r="B78"/>
  <c r="B79"/>
  <c r="B80"/>
  <c r="C81"/>
  <c r="D81"/>
  <c r="B82"/>
  <c r="B83"/>
  <c r="C84"/>
  <c r="D84"/>
  <c r="B85"/>
  <c r="B86"/>
  <c r="B87"/>
  <c r="C88"/>
  <c r="D88"/>
  <c r="B89"/>
  <c r="B90"/>
  <c r="B91"/>
  <c r="B92"/>
  <c r="B93"/>
  <c r="B94"/>
  <c r="C95"/>
  <c r="D95"/>
  <c r="B96"/>
  <c r="B97"/>
  <c r="B98"/>
  <c r="C99"/>
  <c r="D99"/>
  <c r="B100"/>
  <c r="B101"/>
  <c r="B102"/>
  <c r="C103"/>
  <c r="B103"/>
  <c r="D103"/>
  <c r="B104"/>
  <c r="B105"/>
  <c r="C106"/>
  <c r="B106"/>
  <c r="D106"/>
  <c r="B107"/>
  <c r="B109"/>
  <c r="B110"/>
  <c r="B111"/>
  <c r="B112"/>
  <c r="B113"/>
  <c r="C115"/>
  <c r="D115"/>
  <c r="B116"/>
  <c r="B117"/>
  <c r="B119"/>
  <c r="C120"/>
  <c r="D120"/>
  <c r="B121"/>
  <c r="B122"/>
  <c r="B123"/>
  <c r="B124"/>
  <c r="B125"/>
  <c r="B126"/>
  <c r="B127"/>
  <c r="B128"/>
  <c r="C129"/>
  <c r="D129"/>
  <c r="B130"/>
  <c r="B131"/>
  <c r="B132"/>
  <c r="B133"/>
  <c r="B134"/>
  <c r="B135"/>
  <c r="C136"/>
  <c r="D136"/>
  <c r="B137"/>
  <c r="B138"/>
  <c r="B139"/>
  <c r="B140"/>
  <c r="B141"/>
  <c r="C142"/>
  <c r="D142"/>
  <c r="B143"/>
  <c r="B144"/>
  <c r="B145"/>
  <c r="B146"/>
  <c r="B147"/>
  <c r="B148"/>
  <c r="B149"/>
  <c r="C150"/>
  <c r="D150"/>
  <c r="B151"/>
  <c r="B152"/>
  <c r="B153"/>
  <c r="B154"/>
  <c r="B157"/>
  <c r="B158"/>
  <c r="B159"/>
  <c r="B160"/>
  <c r="C161"/>
  <c r="D161"/>
  <c r="B162"/>
  <c r="B163"/>
  <c r="B164"/>
  <c r="B165"/>
  <c r="B166"/>
  <c r="B168"/>
  <c r="C173"/>
  <c r="D173"/>
  <c r="B174"/>
  <c r="B175"/>
  <c r="C176"/>
  <c r="D176"/>
  <c r="B177"/>
  <c r="B178"/>
  <c r="B179"/>
  <c r="C180"/>
  <c r="B180"/>
  <c r="D180"/>
  <c r="B181"/>
  <c r="C182"/>
  <c r="D182"/>
  <c r="B183"/>
  <c r="C185"/>
  <c r="D185"/>
  <c r="B186"/>
  <c r="B187"/>
  <c r="B188"/>
  <c r="C189"/>
  <c r="D189"/>
  <c r="B190"/>
  <c r="B191"/>
  <c r="B192"/>
  <c r="C193"/>
  <c r="D193"/>
  <c r="B194"/>
  <c r="B195"/>
  <c r="C196"/>
  <c r="B196"/>
  <c r="D196"/>
  <c r="B197"/>
  <c r="C198"/>
  <c r="B198"/>
  <c r="B199"/>
  <c r="C202"/>
  <c r="D202"/>
  <c r="B202"/>
  <c r="B203"/>
  <c r="C205"/>
  <c r="D205"/>
  <c r="B206"/>
  <c r="B207"/>
  <c r="B208"/>
  <c r="B209"/>
  <c r="B210"/>
  <c r="B211"/>
  <c r="B212"/>
  <c r="B213"/>
  <c r="B214"/>
  <c r="C215"/>
  <c r="D215"/>
  <c r="B216"/>
  <c r="B217"/>
  <c r="B218"/>
  <c r="C219"/>
  <c r="D219"/>
  <c r="B220"/>
  <c r="B221"/>
  <c r="B222"/>
  <c r="B223"/>
  <c r="B224"/>
  <c r="C225"/>
  <c r="D225"/>
  <c r="B226"/>
  <c r="B227"/>
  <c r="B228"/>
  <c r="B229"/>
  <c r="B231"/>
  <c r="C232"/>
  <c r="D232"/>
  <c r="B233"/>
  <c r="B234"/>
  <c r="C235"/>
  <c r="D235"/>
  <c r="B236"/>
  <c r="B237"/>
  <c r="C239"/>
  <c r="D239"/>
  <c r="B240"/>
  <c r="B241"/>
  <c r="B242"/>
  <c r="B243"/>
  <c r="B244"/>
  <c r="B245"/>
  <c r="B246"/>
  <c r="B247"/>
  <c r="B248"/>
  <c r="B249"/>
  <c r="C250"/>
  <c r="D250"/>
  <c r="B251"/>
  <c r="B252"/>
  <c r="B253"/>
  <c r="B254"/>
  <c r="B255"/>
  <c r="C256"/>
  <c r="D256"/>
  <c r="B257"/>
  <c r="B258"/>
  <c r="B259"/>
  <c r="B260"/>
  <c r="B261"/>
  <c r="B262"/>
  <c r="B263"/>
  <c r="B264"/>
  <c r="C265"/>
  <c r="D265"/>
  <c r="B266"/>
  <c r="C267"/>
  <c r="D267"/>
  <c r="B268"/>
  <c r="B269"/>
  <c r="B270"/>
  <c r="B271"/>
  <c r="B272"/>
  <c r="C273"/>
  <c r="D273"/>
  <c r="B274"/>
  <c r="B275"/>
  <c r="B276"/>
  <c r="B277"/>
  <c r="B278"/>
  <c r="C279"/>
  <c r="D279"/>
  <c r="B280"/>
  <c r="B281"/>
  <c r="B282"/>
  <c r="B283"/>
  <c r="B284"/>
  <c r="C285"/>
  <c r="D285"/>
  <c r="B286"/>
  <c r="B287"/>
  <c r="B288"/>
  <c r="B289"/>
  <c r="B290"/>
  <c r="B291"/>
  <c r="C292"/>
  <c r="B292"/>
  <c r="D292"/>
  <c r="B293"/>
  <c r="B294"/>
  <c r="C295"/>
  <c r="D295"/>
  <c r="B296"/>
  <c r="B297"/>
  <c r="C298"/>
  <c r="D298"/>
  <c r="B299"/>
  <c r="B300"/>
  <c r="C301"/>
  <c r="D301"/>
  <c r="B302"/>
  <c r="B303"/>
  <c r="C304"/>
  <c r="D304"/>
  <c r="B305"/>
  <c r="B306"/>
  <c r="B308"/>
  <c r="B309"/>
  <c r="C311"/>
  <c r="D311"/>
  <c r="B312"/>
  <c r="B313"/>
  <c r="B314"/>
  <c r="B316"/>
  <c r="C317"/>
  <c r="D317"/>
  <c r="B318"/>
  <c r="C320"/>
  <c r="B322"/>
  <c r="B323"/>
  <c r="C324"/>
  <c r="D324"/>
  <c r="B325"/>
  <c r="B326"/>
  <c r="B327"/>
  <c r="B328"/>
  <c r="B329"/>
  <c r="B330"/>
  <c r="B331"/>
  <c r="C332"/>
  <c r="D332"/>
  <c r="B333"/>
  <c r="B334"/>
  <c r="C335"/>
  <c r="B335"/>
  <c r="D335"/>
  <c r="B336"/>
  <c r="B337"/>
  <c r="B338"/>
  <c r="B339"/>
  <c r="B340"/>
  <c r="B342"/>
  <c r="B343"/>
  <c r="B344"/>
  <c r="C345"/>
  <c r="D345"/>
  <c r="B346"/>
  <c r="B347"/>
  <c r="B348"/>
  <c r="C349"/>
  <c r="D349"/>
  <c r="B350"/>
  <c r="B351"/>
  <c r="B352"/>
  <c r="B353"/>
  <c r="C354"/>
  <c r="B354"/>
  <c r="B356"/>
  <c r="C358"/>
  <c r="D358"/>
  <c r="B359"/>
  <c r="B360"/>
  <c r="C361"/>
  <c r="D361"/>
  <c r="B362"/>
  <c r="C370"/>
  <c r="D370"/>
  <c r="B370"/>
  <c r="B371"/>
  <c r="C373"/>
  <c r="D373"/>
  <c r="B374"/>
  <c r="B375"/>
  <c r="B376"/>
  <c r="C377"/>
  <c r="D377"/>
  <c r="B378"/>
  <c r="B379"/>
  <c r="C380"/>
  <c r="D380"/>
  <c r="B381"/>
  <c r="B382"/>
  <c r="B383"/>
  <c r="C384"/>
  <c r="D384"/>
  <c r="B384"/>
  <c r="B386"/>
  <c r="C387"/>
  <c r="D387"/>
  <c r="B387"/>
  <c r="B388"/>
  <c r="C389"/>
  <c r="D389"/>
  <c r="B389"/>
  <c r="B390"/>
  <c r="B391"/>
  <c r="C393"/>
  <c r="D393"/>
  <c r="B394"/>
  <c r="B396"/>
  <c r="C398"/>
  <c r="D398"/>
  <c r="B399"/>
  <c r="B400"/>
  <c r="B401"/>
  <c r="B402"/>
  <c r="B403"/>
  <c r="B404"/>
  <c r="C405"/>
  <c r="D405"/>
  <c r="B406"/>
  <c r="C407"/>
  <c r="D407"/>
  <c r="B408"/>
  <c r="C409"/>
  <c r="D409"/>
  <c r="B409"/>
  <c r="B410"/>
  <c r="B411"/>
  <c r="C413"/>
  <c r="D413"/>
  <c r="B414"/>
  <c r="B415"/>
  <c r="B416"/>
  <c r="B417"/>
  <c r="B418"/>
  <c r="B419"/>
  <c r="B420"/>
  <c r="B421"/>
  <c r="B422"/>
  <c r="B423"/>
  <c r="B424"/>
  <c r="B425"/>
  <c r="B426"/>
  <c r="B427"/>
  <c r="C428"/>
  <c r="D428"/>
  <c r="B429"/>
  <c r="B430"/>
  <c r="B431"/>
  <c r="B432"/>
  <c r="B433"/>
  <c r="B434"/>
  <c r="B435"/>
  <c r="B436"/>
  <c r="B437"/>
  <c r="B438"/>
  <c r="C439"/>
  <c r="D439"/>
  <c r="B440"/>
  <c r="B441"/>
  <c r="B442"/>
  <c r="B443"/>
  <c r="B444"/>
  <c r="B445"/>
  <c r="B446"/>
  <c r="B447"/>
  <c r="B448"/>
  <c r="B449"/>
  <c r="B450"/>
  <c r="B451"/>
  <c r="B452"/>
  <c r="C453"/>
  <c r="D453"/>
  <c r="B454"/>
  <c r="C456"/>
  <c r="D456"/>
  <c r="B457"/>
  <c r="B459"/>
  <c r="B460"/>
  <c r="B461"/>
  <c r="B462"/>
  <c r="B464"/>
  <c r="B465"/>
  <c r="C466"/>
  <c r="D466"/>
  <c r="B467"/>
  <c r="B468"/>
  <c r="B469"/>
  <c r="C471"/>
  <c r="D471"/>
  <c r="B472"/>
  <c r="B473"/>
  <c r="B474"/>
  <c r="B476"/>
  <c r="B477"/>
  <c r="B478"/>
  <c r="C479"/>
  <c r="B479"/>
  <c r="D479"/>
  <c r="B480"/>
  <c r="C481"/>
  <c r="D481"/>
  <c r="B481"/>
  <c r="B482"/>
  <c r="B483"/>
  <c r="C485"/>
  <c r="D485"/>
  <c r="B486"/>
  <c r="B487"/>
  <c r="C488"/>
  <c r="D488"/>
  <c r="B489"/>
  <c r="B490"/>
  <c r="C491"/>
  <c r="D491"/>
  <c r="B492"/>
  <c r="B493"/>
  <c r="C496"/>
  <c r="C495"/>
  <c r="D496"/>
  <c r="D495"/>
  <c r="B497"/>
  <c r="B498"/>
  <c r="B499"/>
  <c r="B500"/>
  <c r="C502"/>
  <c r="B503"/>
  <c r="D502"/>
  <c r="B504"/>
  <c r="B505"/>
  <c r="B506"/>
  <c r="B507"/>
  <c r="B508"/>
  <c r="B509"/>
  <c r="B510"/>
  <c r="C511"/>
  <c r="D511"/>
  <c r="B512"/>
  <c r="B513"/>
  <c r="B514"/>
  <c r="C518"/>
  <c r="D518"/>
  <c r="B518"/>
  <c r="B519"/>
  <c r="B520"/>
  <c r="B521"/>
  <c r="C522"/>
  <c r="D522"/>
  <c r="B523"/>
  <c r="C524"/>
  <c r="D524"/>
  <c r="B525"/>
  <c r="B526"/>
  <c r="C528"/>
  <c r="C527"/>
  <c r="D528"/>
  <c r="B529"/>
  <c r="B530"/>
  <c r="B531"/>
  <c r="B532"/>
  <c r="C533"/>
  <c r="D533"/>
  <c r="B533"/>
  <c r="B534"/>
  <c r="B535"/>
  <c r="C537"/>
  <c r="C536"/>
  <c r="D537"/>
  <c r="B538"/>
  <c r="B540"/>
  <c r="B541"/>
  <c r="C542"/>
  <c r="D542"/>
  <c r="B543"/>
  <c r="B544"/>
  <c r="B547"/>
  <c r="B548"/>
  <c r="B549"/>
  <c r="B550"/>
  <c r="B551"/>
  <c r="B552"/>
  <c r="C554"/>
  <c r="C553"/>
  <c r="D554"/>
  <c r="D553"/>
  <c r="B555"/>
  <c r="B557"/>
  <c r="C558"/>
  <c r="C556"/>
  <c r="D558"/>
  <c r="D556"/>
  <c r="B559"/>
  <c r="C561"/>
  <c r="D561"/>
  <c r="B562"/>
  <c r="B563"/>
  <c r="B4" i="25"/>
  <c r="B12"/>
  <c r="B39"/>
  <c r="C5" i="36"/>
  <c r="C11"/>
  <c r="C31"/>
  <c r="C41"/>
  <c r="C60"/>
  <c r="C30"/>
  <c r="C66"/>
  <c r="C74"/>
  <c r="C79"/>
  <c r="C83"/>
  <c r="C87"/>
  <c r="C99"/>
  <c r="C101"/>
  <c r="C104"/>
  <c r="C108"/>
  <c r="C111"/>
  <c r="C115"/>
  <c r="C118"/>
  <c r="B4" i="50"/>
  <c r="D4" i="38"/>
  <c r="D5"/>
  <c r="D6"/>
  <c r="D7"/>
  <c r="B9"/>
  <c r="B14"/>
  <c r="C9"/>
  <c r="C14"/>
  <c r="D10"/>
  <c r="D9" i="39"/>
  <c r="B7" i="47"/>
  <c r="C9"/>
  <c r="D9"/>
  <c r="D48"/>
  <c r="C13"/>
  <c r="B13"/>
  <c r="B12"/>
  <c r="C30"/>
  <c r="B31"/>
  <c r="C36"/>
  <c r="D36"/>
  <c r="B37"/>
  <c r="C39"/>
  <c r="D39"/>
  <c r="C46"/>
  <c r="C45"/>
  <c r="B45"/>
  <c r="D46"/>
  <c r="D45"/>
  <c r="B47"/>
  <c r="B4" i="42"/>
  <c r="B20"/>
  <c r="B23"/>
  <c r="B26"/>
  <c r="B30"/>
  <c r="B9" i="48"/>
  <c r="C9"/>
  <c r="B5" i="44"/>
  <c r="B6"/>
  <c r="B7"/>
  <c r="B8"/>
  <c r="B9"/>
  <c r="B10"/>
  <c r="C11"/>
  <c r="B11"/>
  <c r="D5" i="26"/>
  <c r="D6"/>
  <c r="D7"/>
  <c r="D8"/>
  <c r="D10"/>
  <c r="B12" i="24"/>
  <c r="B5"/>
  <c r="C30" i="35"/>
  <c r="C5"/>
  <c r="B142" i="24"/>
  <c r="B136"/>
  <c r="B129"/>
  <c r="D118"/>
  <c r="C118"/>
  <c r="B120"/>
  <c r="B99"/>
  <c r="B95"/>
  <c r="B88"/>
  <c r="B84"/>
  <c r="B70"/>
  <c r="B62"/>
  <c r="B57"/>
  <c r="B51"/>
  <c r="B41"/>
  <c r="B34"/>
  <c r="B29"/>
  <c r="B19"/>
  <c r="D484"/>
  <c r="B554"/>
  <c r="B496"/>
  <c r="B361"/>
  <c r="B358"/>
  <c r="B265"/>
  <c r="B219"/>
  <c r="C184"/>
  <c r="C560"/>
  <c r="B407"/>
  <c r="B317"/>
  <c r="B304"/>
  <c r="B301"/>
  <c r="B298"/>
  <c r="B295"/>
  <c r="B279"/>
  <c r="D184"/>
  <c r="B156"/>
  <c r="B267"/>
  <c r="B405"/>
  <c r="B456"/>
  <c r="B439"/>
  <c r="B428"/>
  <c r="B413"/>
  <c r="C397"/>
  <c r="D397"/>
  <c r="B398"/>
  <c r="B380"/>
  <c r="C372"/>
  <c r="D372"/>
  <c r="B377"/>
  <c r="B373"/>
  <c r="C319"/>
  <c r="B324"/>
  <c r="B285"/>
  <c r="B256"/>
  <c r="B239"/>
  <c r="B232"/>
  <c r="B225"/>
  <c r="D204"/>
  <c r="B205"/>
  <c r="C204"/>
  <c r="B185"/>
  <c r="B161"/>
  <c r="C155"/>
  <c r="B4" i="47"/>
  <c r="B36"/>
  <c r="B30"/>
  <c r="D560" i="24"/>
  <c r="B537"/>
  <c r="D527"/>
  <c r="B528"/>
  <c r="C517"/>
  <c r="B502"/>
  <c r="C65" i="39"/>
  <c r="C71"/>
  <c r="D4"/>
  <c r="D5"/>
  <c r="B12"/>
  <c r="D9" i="38"/>
  <c r="D14"/>
  <c r="C4" i="36"/>
  <c r="B45" i="25"/>
  <c r="D536" i="24"/>
  <c r="B527"/>
  <c r="D517"/>
  <c r="B517"/>
  <c r="D501"/>
  <c r="B511"/>
  <c r="B393"/>
  <c r="C238"/>
  <c r="B150"/>
  <c r="B67"/>
  <c r="B466"/>
  <c r="B542"/>
  <c r="C470"/>
  <c r="B349"/>
  <c r="B189"/>
  <c r="B182"/>
  <c r="B485"/>
  <c r="B471"/>
  <c r="D463"/>
  <c r="B463"/>
  <c r="B397"/>
  <c r="B372"/>
  <c r="B332"/>
  <c r="B307"/>
  <c r="B273"/>
  <c r="B250"/>
  <c r="B215"/>
  <c r="B204"/>
  <c r="B184"/>
  <c r="B176"/>
  <c r="D155"/>
  <c r="B167"/>
  <c r="B155"/>
  <c r="B118"/>
  <c r="B77"/>
  <c r="C4"/>
  <c r="D4"/>
  <c r="B558"/>
  <c r="B524"/>
  <c r="B495"/>
  <c r="B491"/>
  <c r="B488"/>
  <c r="C484"/>
  <c r="B484"/>
  <c r="D470"/>
  <c r="B311"/>
  <c r="B115"/>
  <c r="B74"/>
  <c r="B364"/>
  <c r="B561"/>
  <c r="B560"/>
  <c r="B522"/>
  <c r="B453"/>
  <c r="B345"/>
  <c r="B193"/>
  <c r="B553"/>
  <c r="B536"/>
  <c r="C412"/>
  <c r="B235"/>
  <c r="B173"/>
  <c r="B81"/>
  <c r="C501"/>
  <c r="B501"/>
  <c r="D412"/>
  <c r="D238"/>
  <c r="B5" i="35"/>
  <c r="B131"/>
  <c r="B145"/>
  <c r="B126"/>
  <c r="B135"/>
  <c r="B120"/>
  <c r="B95"/>
  <c r="B48"/>
  <c r="B40"/>
  <c r="B82"/>
  <c r="B64"/>
  <c r="B105"/>
  <c r="C158"/>
  <c r="B142"/>
  <c r="B57"/>
  <c r="B151"/>
  <c r="B138"/>
  <c r="B32"/>
  <c r="D158"/>
  <c r="B112"/>
  <c r="F158"/>
  <c r="D19" i="13"/>
  <c r="C4"/>
  <c r="C37"/>
  <c r="E35"/>
  <c r="B556" i="24"/>
  <c r="B65" i="39"/>
  <c r="B71"/>
  <c r="D71"/>
  <c r="D12"/>
  <c r="B238" i="24"/>
  <c r="B470"/>
  <c r="B412"/>
  <c r="C564"/>
  <c r="B4"/>
  <c r="B158" i="35"/>
  <c r="D65" i="39"/>
  <c r="B321" i="24"/>
  <c r="D320"/>
  <c r="D319"/>
  <c r="D564"/>
  <c r="B564"/>
  <c r="B319"/>
  <c r="B320"/>
  <c r="C12" i="47"/>
  <c r="B9"/>
  <c r="B46"/>
  <c r="B37" i="13"/>
  <c r="D37"/>
  <c r="D4"/>
</calcChain>
</file>

<file path=xl/sharedStrings.xml><?xml version="1.0" encoding="utf-8"?>
<sst xmlns="http://schemas.openxmlformats.org/spreadsheetml/2006/main" count="1249" uniqueCount="893">
  <si>
    <t>单位：万元</t>
  </si>
  <si>
    <t>预算科目</t>
  </si>
  <si>
    <t>比上年同口径完成增长％</t>
  </si>
  <si>
    <t>一、一般公共预算收入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</si>
  <si>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</si>
  <si>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</si>
  <si>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</si>
  <si>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</si>
  <si>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</si>
  <si>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</si>
  <si>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</si>
  <si>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</si>
  <si>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</si>
  <si>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</si>
  <si>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</si>
  <si>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</si>
  <si>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</si>
  <si>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</si>
  <si>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2、非税收入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</si>
  <si>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</si>
  <si>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</si>
  <si>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</si>
  <si>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</si>
  <si>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</si>
  <si>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捐赠收入</t>
  </si>
  <si>
    <t>政府住房基金收入</t>
  </si>
  <si>
    <t>其他收入</t>
  </si>
  <si>
    <t>二、上级补助收入</t>
  </si>
  <si>
    <t>三、上解省级和县市区上解市级</t>
  </si>
  <si>
    <t>四、地方政府债券还本</t>
  </si>
  <si>
    <t>五、上年结余结转</t>
  </si>
  <si>
    <t>六、调入资金</t>
  </si>
  <si>
    <t>七、债务转贷收入</t>
  </si>
  <si>
    <t>合    计</t>
  </si>
  <si>
    <t>合计</t>
  </si>
  <si>
    <t>当年县级财力</t>
  </si>
  <si>
    <t>上年结余结转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</si>
  <si>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</si>
  <si>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</si>
  <si>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</si>
  <si>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</si>
  <si>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</si>
  <si>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</si>
  <si>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</si>
  <si>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审计事务</t>
  </si>
  <si>
    <t xml:space="preserve">  人力资源事务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</si>
  <si>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</si>
  <si>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</si>
  <si>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</si>
  <si>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</si>
  <si>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港澳台侨事务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</si>
  <si>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</si>
  <si>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</si>
  <si>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</si>
  <si>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党委办公厅（室）及相关机构事务</t>
  </si>
  <si>
    <t xml:space="preserve">  组织事务</t>
  </si>
  <si>
    <t xml:space="preserve">  宣传事务</t>
  </si>
  <si>
    <t xml:space="preserve">  统战事务</t>
  </si>
  <si>
    <r>
      <t xml:space="preserve"> </t>
    </r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>对外联络事务</t>
    </r>
  </si>
  <si>
    <t xml:space="preserve">  其他共产党事务支出</t>
  </si>
  <si>
    <t xml:space="preserve">  网信事务</t>
  </si>
  <si>
    <t xml:space="preserve">  市场监督管理事务</t>
  </si>
  <si>
    <t xml:space="preserve">  其他一般公共服务支出</t>
  </si>
  <si>
    <t>国防支出</t>
  </si>
  <si>
    <t>公共安全支出</t>
  </si>
  <si>
    <t xml:space="preserve">  武装警察</t>
  </si>
  <si>
    <t xml:space="preserve">  公安</t>
  </si>
  <si>
    <t xml:space="preserve">  检察</t>
  </si>
  <si>
    <t xml:space="preserve">  法院</t>
  </si>
  <si>
    <t xml:space="preserve">  司法</t>
  </si>
  <si>
    <t xml:space="preserve">  监狱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</si>
  <si>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</si>
  <si>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</si>
  <si>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</si>
  <si>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</si>
  <si>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</si>
  <si>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</si>
  <si>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</si>
  <si>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</si>
  <si>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</si>
  <si>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</si>
  <si>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</si>
  <si>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</si>
  <si>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技术研究与开发</t>
  </si>
  <si>
    <t xml:space="preserve">  科技条件与服务</t>
  </si>
  <si>
    <t xml:space="preserve">  科学技术普及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</si>
  <si>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</si>
  <si>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</si>
  <si>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</si>
  <si>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</si>
  <si>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</si>
  <si>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</si>
  <si>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</si>
  <si>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</si>
  <si>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</si>
  <si>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</si>
  <si>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</si>
  <si>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行政事业单位离退休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</si>
  <si>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</si>
  <si>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</si>
  <si>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</si>
  <si>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</si>
  <si>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</si>
  <si>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</si>
  <si>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</si>
  <si>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</si>
  <si>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</si>
  <si>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其他生活救助</t>
  </si>
  <si>
    <t xml:space="preserve">  财政对基本养老保险基金的补助</t>
  </si>
  <si>
    <r>
      <t xml:space="preserve"> </t>
    </r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>退役军人管理事务</t>
    </r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</si>
  <si>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</si>
  <si>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</si>
  <si>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</si>
  <si>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</si>
  <si>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</si>
  <si>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</si>
  <si>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</si>
  <si>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</si>
  <si>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</si>
  <si>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</si>
  <si>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</si>
  <si>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</si>
  <si>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r>
      <t xml:space="preserve"> </t>
    </r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>医疗保障管理事务</t>
    </r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</si>
  <si>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</si>
  <si>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</si>
  <si>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</si>
  <si>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</si>
  <si>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</si>
  <si>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</si>
  <si>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能源节约利用</t>
  </si>
  <si>
    <t xml:space="preserve">  污染减排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</si>
  <si>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</si>
  <si>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</si>
  <si>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</si>
  <si>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</si>
  <si>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</si>
  <si>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</si>
  <si>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</si>
  <si>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</si>
  <si>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</si>
  <si>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</si>
  <si>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</t>
  </si>
  <si>
    <t xml:space="preserve">  林业</t>
  </si>
  <si>
    <t xml:space="preserve">  水利</t>
  </si>
  <si>
    <t xml:space="preserve">  南水北调</t>
  </si>
  <si>
    <t xml:space="preserve">  扶贫</t>
  </si>
  <si>
    <t xml:space="preserve">  农村综合改革</t>
  </si>
  <si>
    <t xml:space="preserve">  普惠金融发展支出</t>
  </si>
  <si>
    <t xml:space="preserve">  其他农林水事务支出</t>
  </si>
  <si>
    <t>交通运输支出</t>
  </si>
  <si>
    <t xml:space="preserve">  公路水路运输</t>
  </si>
  <si>
    <t xml:space="preserve">  成品油价格改革对交通运输的补贴</t>
  </si>
  <si>
    <t xml:space="preserve">  车辆购置税支出</t>
  </si>
  <si>
    <t xml:space="preserve">  其他交通运输支出</t>
  </si>
  <si>
    <t>资源勘探信息等支出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</si>
  <si>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</si>
  <si>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</si>
  <si>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</si>
  <si>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其他资源勘探信息等支出</t>
  </si>
  <si>
    <t>商业服务业等支出</t>
  </si>
  <si>
    <t xml:space="preserve">  商业流通事务</t>
  </si>
  <si>
    <t xml:space="preserve">  涉外发展服务支出</t>
  </si>
  <si>
    <t xml:space="preserve">  其他商业服务业等支出</t>
  </si>
  <si>
    <t>自然资源海洋气象等支出</t>
  </si>
  <si>
    <t xml:space="preserve">  国土资源事务</t>
  </si>
  <si>
    <t xml:space="preserve">  气象事务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</si>
  <si>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</si>
  <si>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</si>
  <si>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</si>
  <si>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</si>
  <si>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粮食物资储备支出</t>
  </si>
  <si>
    <t xml:space="preserve">  粮油事务</t>
  </si>
  <si>
    <t xml:space="preserve">  粮油储备</t>
  </si>
  <si>
    <t>灾害防治及应急管理支出</t>
  </si>
  <si>
    <t xml:space="preserve">  应急管理事务</t>
  </si>
  <si>
    <t xml:space="preserve">  消防事务</t>
  </si>
  <si>
    <t xml:space="preserve">  自然灾害防治</t>
  </si>
  <si>
    <t xml:space="preserve">  其他灾害防治及应急管理支出</t>
  </si>
  <si>
    <t>预备费</t>
  </si>
  <si>
    <t>其他支出</t>
  </si>
  <si>
    <t xml:space="preserve">  年初预留</t>
  </si>
  <si>
    <t xml:space="preserve">  其他支出</t>
  </si>
  <si>
    <t>债务付息支出</t>
  </si>
  <si>
    <r>
      <t xml:space="preserve"> </t>
    </r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>地方政府一般债务付息支出</t>
    </r>
  </si>
  <si>
    <t>合     计</t>
  </si>
  <si>
    <t>单位:万元</t>
  </si>
  <si>
    <t>基本支出</t>
  </si>
  <si>
    <t>项目支出</t>
  </si>
  <si>
    <t xml:space="preserve">    行政运行</t>
  </si>
  <si>
    <t xml:space="preserve">    一般行政管理事务</t>
  </si>
  <si>
    <t xml:space="preserve">    人大会议</t>
  </si>
  <si>
    <t xml:space="preserve">    代表工作</t>
  </si>
  <si>
    <t xml:space="preserve">    其他人大事务支出</t>
  </si>
  <si>
    <t xml:space="preserve">    政协会议</t>
  </si>
  <si>
    <t xml:space="preserve">    委员视察</t>
  </si>
  <si>
    <t xml:space="preserve">    事业运行</t>
  </si>
  <si>
    <t xml:space="preserve">    其他政协事务支出</t>
  </si>
  <si>
    <t xml:space="preserve">  政府办公厅（室）及相关机构事务</t>
  </si>
  <si>
    <t xml:space="preserve">    机关服务</t>
  </si>
  <si>
    <t xml:space="preserve">    专项业务活动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</si>
  <si>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政务公开审批</t>
    </r>
  </si>
  <si>
    <t xml:space="preserve">    信访事务</t>
  </si>
  <si>
    <t xml:space="preserve">    其他政府办公厅（室）及相关机构事务支出</t>
  </si>
  <si>
    <t xml:space="preserve">    物价管理</t>
  </si>
  <si>
    <t xml:space="preserve">    其他发展与改革事务支出</t>
  </si>
  <si>
    <t xml:space="preserve">    专项统计业务</t>
  </si>
  <si>
    <t xml:space="preserve">    专项普查活动</t>
  </si>
  <si>
    <r>
      <t xml:space="preserve"> </t>
    </r>
    <r>
      <rPr>
        <sz val="14"/>
        <rFont val="宋体"/>
        <charset val="134"/>
      </rPr>
      <t xml:space="preserve">   其他统计信息事务支出</t>
    </r>
  </si>
  <si>
    <t xml:space="preserve">    财政国库业务</t>
  </si>
  <si>
    <r>
      <t xml:space="preserve"> </t>
    </r>
    <r>
      <rPr>
        <sz val="14"/>
        <rFont val="宋体"/>
        <charset val="134"/>
      </rPr>
      <t xml:space="preserve">   财政监察</t>
    </r>
  </si>
  <si>
    <t xml:space="preserve">    信息化建设</t>
  </si>
  <si>
    <t xml:space="preserve">    财政委托业务</t>
  </si>
  <si>
    <t xml:space="preserve">    其他财政事务支出</t>
  </si>
  <si>
    <t xml:space="preserve">    审计业务</t>
  </si>
  <si>
    <r>
      <t xml:space="preserve"> </t>
    </r>
    <r>
      <rPr>
        <sz val="14"/>
        <rFont val="宋体"/>
        <charset val="134"/>
      </rPr>
      <t xml:space="preserve">   其他审计事务支出</t>
    </r>
  </si>
  <si>
    <t xml:space="preserve">    大案要案查处</t>
  </si>
  <si>
    <t xml:space="preserve">    其他纪检监察事务支出</t>
  </si>
  <si>
    <t xml:space="preserve">    招商引资</t>
  </si>
  <si>
    <t xml:space="preserve">    其他商贸事务支出</t>
  </si>
  <si>
    <t xml:space="preserve">    其他知识产权事务支出</t>
  </si>
  <si>
    <t xml:space="preserve">    民族工作专项</t>
  </si>
  <si>
    <t xml:space="preserve">    其他民族事务支出</t>
  </si>
  <si>
    <t xml:space="preserve">    其他港澳台侨事务支出</t>
  </si>
  <si>
    <t xml:space="preserve">    档案馆</t>
  </si>
  <si>
    <t xml:space="preserve">    其他档案事务支出</t>
  </si>
  <si>
    <t xml:space="preserve">    其他民主党派及工商联事务支出</t>
  </si>
  <si>
    <t xml:space="preserve">    其他群众团体事务支出</t>
  </si>
  <si>
    <t xml:space="preserve">    专项业务</t>
  </si>
  <si>
    <t xml:space="preserve">    其他党委办公厅（室）及相关机构事务支出</t>
  </si>
  <si>
    <t xml:space="preserve">    其他组织事务支出</t>
  </si>
  <si>
    <t xml:space="preserve">    其他宣传事务支出</t>
  </si>
  <si>
    <t xml:space="preserve">    其他统战事务支出</t>
  </si>
  <si>
    <t xml:space="preserve">    其他共产党事务支出</t>
  </si>
  <si>
    <r>
      <t xml:space="preserve"> </t>
    </r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>市场监督管理事务</t>
    </r>
  </si>
  <si>
    <t xml:space="preserve">    其他一般公共服务支出</t>
  </si>
  <si>
    <t xml:space="preserve">  武装警察部队</t>
  </si>
  <si>
    <t xml:space="preserve">    执法办案</t>
  </si>
  <si>
    <t xml:space="preserve">    特别业务</t>
  </si>
  <si>
    <t xml:space="preserve">    其他公安支出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</si>
  <si>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机关服务</t>
    </r>
  </si>
  <si>
    <t xml:space="preserve">    检察监督</t>
  </si>
  <si>
    <t xml:space="preserve">    其他检察支出</t>
  </si>
  <si>
    <r>
      <t xml:space="preserve"> </t>
    </r>
    <r>
      <rPr>
        <sz val="14"/>
        <rFont val="宋体"/>
        <charset val="134"/>
      </rPr>
      <t xml:space="preserve">   案件审判</t>
    </r>
  </si>
  <si>
    <r>
      <t xml:space="preserve"> </t>
    </r>
    <r>
      <rPr>
        <sz val="14"/>
        <rFont val="宋体"/>
        <charset val="134"/>
      </rPr>
      <t xml:space="preserve">   案件执行</t>
    </r>
  </si>
  <si>
    <t xml:space="preserve">    其他法院支出</t>
  </si>
  <si>
    <r>
      <t xml:space="preserve"> </t>
    </r>
    <r>
      <rPr>
        <sz val="14"/>
        <rFont val="宋体"/>
        <charset val="134"/>
      </rPr>
      <t xml:space="preserve">   基层司法业务</t>
    </r>
  </si>
  <si>
    <t xml:space="preserve">    普法宣传</t>
  </si>
  <si>
    <r>
      <t xml:space="preserve"> </t>
    </r>
    <r>
      <rPr>
        <sz val="14"/>
        <rFont val="宋体"/>
        <charset val="134"/>
      </rPr>
      <t xml:space="preserve">   社区矫正</t>
    </r>
  </si>
  <si>
    <t xml:space="preserve">    其他司法支出</t>
  </si>
  <si>
    <t xml:space="preserve">    犯人生活</t>
  </si>
  <si>
    <t xml:space="preserve">    其他监狱支出</t>
  </si>
  <si>
    <t xml:space="preserve">    其他教育管理事务支出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</si>
  <si>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</si>
  <si>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</si>
  <si>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</si>
  <si>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</si>
  <si>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</si>
  <si>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  技校教育</t>
  </si>
  <si>
    <t xml:space="preserve">    职业高中教育</t>
  </si>
  <si>
    <t xml:space="preserve">    高等职业教育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</si>
  <si>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其他职业教育支出</t>
    </r>
  </si>
  <si>
    <r>
      <t xml:space="preserve"> </t>
    </r>
    <r>
      <rPr>
        <sz val="14"/>
        <rFont val="宋体"/>
        <charset val="134"/>
      </rPr>
      <t xml:space="preserve">   特殊学校教育</t>
    </r>
  </si>
  <si>
    <t xml:space="preserve">    其他特殊教育支出</t>
  </si>
  <si>
    <r>
      <t xml:space="preserve"> </t>
    </r>
    <r>
      <rPr>
        <sz val="14"/>
        <rFont val="宋体"/>
        <charset val="134"/>
      </rPr>
      <t xml:space="preserve">   教师进修</t>
    </r>
  </si>
  <si>
    <t xml:space="preserve">    干部教育</t>
  </si>
  <si>
    <t xml:space="preserve">    其他进修及培训</t>
  </si>
  <si>
    <t xml:space="preserve">    其他教育费附加安排的支出</t>
  </si>
  <si>
    <t xml:space="preserve">    其他教育支出</t>
  </si>
  <si>
    <r>
      <t xml:space="preserve"> </t>
    </r>
    <r>
      <rPr>
        <sz val="14"/>
        <rFont val="宋体"/>
        <charset val="134"/>
      </rPr>
      <t xml:space="preserve">   其他科学技术管理事务支出</t>
    </r>
  </si>
  <si>
    <t xml:space="preserve">    机构运行</t>
  </si>
  <si>
    <t xml:space="preserve">    专项基础科研</t>
  </si>
  <si>
    <t xml:space="preserve">    其他基础研究支出</t>
  </si>
  <si>
    <t xml:space="preserve">    应用技术研究与开发</t>
  </si>
  <si>
    <t xml:space="preserve">    其他技术研究与开发支出</t>
  </si>
  <si>
    <t xml:space="preserve">    其他科技条件与服务支出</t>
  </si>
  <si>
    <t xml:space="preserve">    科普活动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</si>
  <si>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其他科学技术普及支出</t>
    </r>
  </si>
  <si>
    <t xml:space="preserve">    其他科学技术支出</t>
  </si>
  <si>
    <t xml:space="preserve">    图书馆</t>
  </si>
  <si>
    <r>
      <t xml:space="preserve"> </t>
    </r>
    <r>
      <rPr>
        <sz val="14"/>
        <rFont val="宋体"/>
        <charset val="134"/>
      </rPr>
      <t xml:space="preserve">   文化展示及纪念机构</t>
    </r>
  </si>
  <si>
    <t xml:space="preserve">    艺术表演团体</t>
  </si>
  <si>
    <t xml:space="preserve">    文化活动</t>
  </si>
  <si>
    <t xml:space="preserve">    群众文化</t>
  </si>
  <si>
    <t xml:space="preserve">    文化创作与保护</t>
  </si>
  <si>
    <t xml:space="preserve">    文化和旅游市场管理</t>
  </si>
  <si>
    <t xml:space="preserve">    其他文化和旅游支出</t>
  </si>
  <si>
    <t xml:space="preserve">    文物保护</t>
  </si>
  <si>
    <t xml:space="preserve">    博物馆</t>
  </si>
  <si>
    <t xml:space="preserve">    其他文物支出</t>
  </si>
  <si>
    <t xml:space="preserve">    运动项目管理</t>
  </si>
  <si>
    <t xml:space="preserve">    体育训练</t>
  </si>
  <si>
    <t xml:space="preserve">    体育场馆</t>
  </si>
  <si>
    <t xml:space="preserve">    其他体育支出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</si>
  <si>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新闻通讯</t>
    </r>
  </si>
  <si>
    <t xml:space="preserve">    出版发行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</si>
  <si>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电影</t>
    </r>
  </si>
  <si>
    <t xml:space="preserve">    其他新闻出版电影支出</t>
  </si>
  <si>
    <t xml:space="preserve">    其他广播电视支出</t>
  </si>
  <si>
    <t xml:space="preserve">    宣传文化发展专项支出</t>
  </si>
  <si>
    <t xml:space="preserve">    其他文化体育与传媒支出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</si>
  <si>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</si>
  <si>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</si>
  <si>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</si>
  <si>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</si>
  <si>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</si>
  <si>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</si>
  <si>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</si>
  <si>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</si>
  <si>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</si>
  <si>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</si>
  <si>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</si>
  <si>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</si>
  <si>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</si>
  <si>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</si>
  <si>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</si>
  <si>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</si>
  <si>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</si>
  <si>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</si>
  <si>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其他就业补助支出</t>
  </si>
  <si>
    <t xml:space="preserve">    死亡抚恤</t>
  </si>
  <si>
    <r>
      <t xml:space="preserve"> </t>
    </r>
    <r>
      <rPr>
        <sz val="14"/>
        <rFont val="宋体"/>
        <charset val="134"/>
      </rPr>
      <t xml:space="preserve">   在乡复员、退伍军人生活补助</t>
    </r>
  </si>
  <si>
    <t xml:space="preserve">    优抚事业单位支出</t>
  </si>
  <si>
    <t xml:space="preserve">    义务兵优待</t>
  </si>
  <si>
    <t xml:space="preserve">    其他优抚支出</t>
  </si>
  <si>
    <t xml:space="preserve">    退役士兵安置</t>
  </si>
  <si>
    <r>
      <t xml:space="preserve"> </t>
    </r>
    <r>
      <rPr>
        <sz val="14"/>
        <rFont val="宋体"/>
        <charset val="134"/>
      </rPr>
      <t xml:space="preserve">   军队移交政府的离退休人员安置</t>
    </r>
  </si>
  <si>
    <t xml:space="preserve">    军队移交政府离退休干部管理机构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</si>
  <si>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军队转业干部安置</t>
    </r>
  </si>
  <si>
    <t xml:space="preserve">    其他退役安置支出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</si>
  <si>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</si>
  <si>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</si>
  <si>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</si>
  <si>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</si>
  <si>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</si>
  <si>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  残疾人康复</t>
  </si>
  <si>
    <t xml:space="preserve">    残疾人就业和扶贫</t>
  </si>
  <si>
    <r>
      <t xml:space="preserve"> </t>
    </r>
    <r>
      <rPr>
        <sz val="14"/>
        <rFont val="宋体"/>
        <charset val="134"/>
      </rPr>
      <t xml:space="preserve">   残疾人生活和护理补贴</t>
    </r>
  </si>
  <si>
    <t xml:space="preserve">    其他残疾人事业支出</t>
  </si>
  <si>
    <t xml:space="preserve">    其他红十字事业支出</t>
  </si>
  <si>
    <t xml:space="preserve">    城市最低生活保障支出</t>
  </si>
  <si>
    <t xml:space="preserve">    农村最低生活保障支出</t>
  </si>
  <si>
    <t xml:space="preserve">    临时救助支出</t>
  </si>
  <si>
    <t xml:space="preserve">    流浪乞讨人员救助支出</t>
  </si>
  <si>
    <r>
      <t xml:space="preserve"> </t>
    </r>
    <r>
      <rPr>
        <sz val="14"/>
        <rFont val="宋体"/>
        <charset val="134"/>
      </rPr>
      <t xml:space="preserve"> 特困人员救助供养</t>
    </r>
  </si>
  <si>
    <t xml:space="preserve">    城市特困人员救助供养支出</t>
  </si>
  <si>
    <t xml:space="preserve">    农村特困人员救助供养支出</t>
  </si>
  <si>
    <t xml:space="preserve">    其他城市生活救助</t>
  </si>
  <si>
    <t xml:space="preserve">    其他农村生活救助</t>
  </si>
  <si>
    <t xml:space="preserve">    财政对企业职工基本养老保险基金的补助</t>
  </si>
  <si>
    <t xml:space="preserve">    财政对城乡居民基本养老保险基金的补助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</si>
  <si>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</si>
  <si>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</si>
  <si>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</si>
  <si>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</si>
  <si>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  其他社会保障和就业支出</t>
  </si>
  <si>
    <t xml:space="preserve">    其他卫生健康管理事务支出</t>
  </si>
  <si>
    <t xml:space="preserve">    综合医院</t>
  </si>
  <si>
    <t xml:space="preserve">    中医（民族）医院</t>
  </si>
  <si>
    <t xml:space="preserve">    传染病医院</t>
  </si>
  <si>
    <t xml:space="preserve">    精神病医院</t>
  </si>
  <si>
    <t xml:space="preserve">    妇产医院</t>
  </si>
  <si>
    <t xml:space="preserve">    其他专科医院</t>
  </si>
  <si>
    <t xml:space="preserve">    其他公立医院支出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</si>
  <si>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乡镇卫生院</t>
    </r>
  </si>
  <si>
    <t xml:space="preserve">    其他基层医疗卫生机构支出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</si>
  <si>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</si>
  <si>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</si>
  <si>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</si>
  <si>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</si>
  <si>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采供血机构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</si>
  <si>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</si>
  <si>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</si>
  <si>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</si>
  <si>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  计划生育机构</t>
  </si>
  <si>
    <t xml:space="preserve">    计划生育服务</t>
  </si>
  <si>
    <t xml:space="preserve">    其他计划生育事务支出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</si>
  <si>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</si>
  <si>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</si>
  <si>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</si>
  <si>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</si>
  <si>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</si>
  <si>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</si>
  <si>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</si>
  <si>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  城乡医疗救助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</si>
  <si>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其他医疗救助支出</t>
    </r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</si>
  <si>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</si>
  <si>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</si>
  <si>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</si>
  <si>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医疗保障经办事务</t>
  </si>
  <si>
    <t xml:space="preserve">    其他医疗保障管理事务</t>
  </si>
  <si>
    <t xml:space="preserve">    生态环境保护宣传</t>
  </si>
  <si>
    <t xml:space="preserve">    其他环境保护管理事务支出</t>
  </si>
  <si>
    <t xml:space="preserve">    建设项目环评审查与监督</t>
  </si>
  <si>
    <t xml:space="preserve">    其他环境监测与监察支出</t>
  </si>
  <si>
    <t xml:space="preserve">    大气</t>
  </si>
  <si>
    <t xml:space="preserve">    水体</t>
  </si>
  <si>
    <t xml:space="preserve">    其他污染防治支出</t>
  </si>
  <si>
    <t xml:space="preserve">    其他自然生态保护支出</t>
  </si>
  <si>
    <t xml:space="preserve">    其他天然林保护支出</t>
  </si>
  <si>
    <t xml:space="preserve">    生态环境监测与信息</t>
  </si>
  <si>
    <t xml:space="preserve">    生态环境执法监察</t>
  </si>
  <si>
    <t xml:space="preserve">    其他污染减排支出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</si>
  <si>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其他能源管理事务</t>
    </r>
  </si>
  <si>
    <t xml:space="preserve">    城管执法</t>
  </si>
  <si>
    <t xml:space="preserve">    工程建设标准规范编制与监管</t>
  </si>
  <si>
    <t xml:space="preserve">    工程建设管理</t>
  </si>
  <si>
    <t xml:space="preserve">    其他城乡社区管理事务支出</t>
  </si>
  <si>
    <t xml:space="preserve">  城乡社区规划管理</t>
  </si>
  <si>
    <t xml:space="preserve">    其他城乡社区公共设施支出</t>
  </si>
  <si>
    <t xml:space="preserve">    城乡社区环境卫生</t>
  </si>
  <si>
    <t xml:space="preserve">    建设市场管理与监督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</si>
  <si>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科技转化与推广服务</t>
    </r>
  </si>
  <si>
    <t xml:space="preserve">    病虫害控制</t>
  </si>
  <si>
    <t xml:space="preserve">    农产品质量安全</t>
  </si>
  <si>
    <t xml:space="preserve">    执法监管</t>
  </si>
  <si>
    <t xml:space="preserve">    防灾救灾</t>
  </si>
  <si>
    <t xml:space="preserve">    农业结构调整补贴</t>
  </si>
  <si>
    <t xml:space="preserve">    其他农业支出</t>
  </si>
  <si>
    <t xml:space="preserve">  林业和草原</t>
  </si>
  <si>
    <t xml:space="preserve">    事业机构</t>
  </si>
  <si>
    <t xml:space="preserve">    森林培育</t>
  </si>
  <si>
    <t xml:space="preserve">    技术推广与转化</t>
  </si>
  <si>
    <t xml:space="preserve">    森林资源管理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</si>
  <si>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森林生态效益补偿</t>
    </r>
  </si>
  <si>
    <t xml:space="preserve">    执法与监督</t>
  </si>
  <si>
    <t xml:space="preserve">    产业化管理</t>
  </si>
  <si>
    <t xml:space="preserve">    其他林业和草原支出</t>
  </si>
  <si>
    <t xml:space="preserve">    水利行业业务管理</t>
  </si>
  <si>
    <t xml:space="preserve">    水利工程运行与维护</t>
  </si>
  <si>
    <t xml:space="preserve">    水利前期工作</t>
  </si>
  <si>
    <t xml:space="preserve">    水利执法监督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</si>
  <si>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</si>
  <si>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</si>
  <si>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</si>
  <si>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</si>
  <si>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江河湖库水系综合整治</t>
    </r>
  </si>
  <si>
    <t xml:space="preserve">    大中型水库移民后期扶持专项支出</t>
  </si>
  <si>
    <t xml:space="preserve">    农村人畜饮水</t>
  </si>
  <si>
    <t xml:space="preserve">    其他水利支出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</si>
  <si>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其他南水北调支出</t>
    </r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</si>
  <si>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农村基础设施建设</t>
    </r>
  </si>
  <si>
    <t xml:space="preserve">    生产发展</t>
  </si>
  <si>
    <t xml:space="preserve">    社会发展</t>
  </si>
  <si>
    <t xml:space="preserve">    其他扶贫支出</t>
  </si>
  <si>
    <t xml:space="preserve">  农业综合改革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</si>
  <si>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对村民委员会和村党支部的补助</t>
    </r>
  </si>
  <si>
    <t xml:space="preserve">    其他农业综合改革支出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</si>
  <si>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农业保险保费补贴</t>
    </r>
  </si>
  <si>
    <t xml:space="preserve">    其他普惠金融发展支出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</si>
  <si>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公路建设</t>
    </r>
  </si>
  <si>
    <t xml:space="preserve">    公路养护</t>
  </si>
  <si>
    <t xml:space="preserve">    公路运输管理</t>
  </si>
  <si>
    <t xml:space="preserve">    海事管理</t>
  </si>
  <si>
    <t xml:space="preserve">    其他公路水路运输支出</t>
  </si>
  <si>
    <t xml:space="preserve">    成品油价格改革补贴其他支出</t>
  </si>
  <si>
    <t xml:space="preserve">    公共交通运营补助</t>
  </si>
  <si>
    <t xml:space="preserve">    其他交通运输支出</t>
  </si>
  <si>
    <t xml:space="preserve">    其他工业和信息产业监管支出</t>
  </si>
  <si>
    <t xml:space="preserve">    其他国有资产监管支出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</si>
  <si>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中小企业发展专项</t>
    </r>
  </si>
  <si>
    <t xml:space="preserve">    其他支持中小企业发展和管理支出</t>
  </si>
  <si>
    <r>
      <t xml:space="preserve"> </t>
    </r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>其他资源勘探信息等支出</t>
    </r>
  </si>
  <si>
    <t xml:space="preserve">    其他商业流通事务支出</t>
  </si>
  <si>
    <t xml:space="preserve">  自然资源事务</t>
  </si>
  <si>
    <t xml:space="preserve">    其他自然资源事务支出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</si>
  <si>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行政运行</t>
    </r>
  </si>
  <si>
    <t xml:space="preserve">    气象事业机构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</si>
  <si>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气象服务</t>
    </r>
  </si>
  <si>
    <t xml:space="preserve">    其他气象事务支出</t>
  </si>
  <si>
    <t xml:space="preserve">  其他自然资源海洋气象等支出</t>
  </si>
  <si>
    <r>
      <t xml:space="preserve"> </t>
    </r>
    <r>
      <rPr>
        <sz val="14"/>
        <rFont val="宋体"/>
        <charset val="134"/>
      </rPr>
      <t xml:space="preserve">   棚户区改造</t>
    </r>
  </si>
  <si>
    <t xml:space="preserve">    其他保障性安居工程支出</t>
  </si>
  <si>
    <t xml:space="preserve">    住房公积金</t>
  </si>
  <si>
    <t xml:space="preserve">    住房公积金管理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</si>
  <si>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其他城乡社区住宅支出</t>
    </r>
  </si>
  <si>
    <t>粮油物资储备支出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</si>
  <si>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粮食财务挂账消化款</t>
    </r>
  </si>
  <si>
    <t xml:space="preserve">    其他粮油事务支出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</si>
  <si>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储备粮油补贴</t>
    </r>
  </si>
  <si>
    <t xml:space="preserve">    其他粮油储备支出</t>
  </si>
  <si>
    <t xml:space="preserve">    安全监管</t>
  </si>
  <si>
    <t xml:space="preserve">    其他应急管理支出</t>
  </si>
  <si>
    <t xml:space="preserve">    其他消防事务支出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</si>
  <si>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</si>
  <si>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</si>
  <si>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</si>
  <si>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其他自然灾害生活求助支出</t>
  </si>
  <si>
    <t xml:space="preserve">  预备费</t>
  </si>
  <si>
    <t xml:space="preserve">    预备费</t>
  </si>
  <si>
    <t xml:space="preserve">    其他支出</t>
  </si>
  <si>
    <t xml:space="preserve">  地方政府一般债务付息支出</t>
  </si>
  <si>
    <t xml:space="preserve">    地方政府一般债券付息支出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</si>
  <si>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地方政府一般债务付息支出</t>
    </r>
  </si>
  <si>
    <t>合   计</t>
  </si>
  <si>
    <t>项   目</t>
  </si>
  <si>
    <t>一、工资福利支出</t>
  </si>
  <si>
    <t xml:space="preserve">  基本工资</t>
  </si>
  <si>
    <t xml:space="preserve">  津贴补贴</t>
  </si>
  <si>
    <t xml:space="preserve">  奖金</t>
  </si>
  <si>
    <t xml:space="preserve">  社会保障缴费</t>
  </si>
  <si>
    <t xml:space="preserve">  绩效工资</t>
  </si>
  <si>
    <t xml:space="preserve">  住房公积金</t>
  </si>
  <si>
    <t xml:space="preserve">  其他工资福利支出</t>
  </si>
  <si>
    <t>二、商品和服务支出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</si>
  <si>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</si>
  <si>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</si>
  <si>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</si>
  <si>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</si>
  <si>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</si>
  <si>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</si>
  <si>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</si>
  <si>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</si>
  <si>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</si>
  <si>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</si>
  <si>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</si>
  <si>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</si>
  <si>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</si>
  <si>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</si>
  <si>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</si>
  <si>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</si>
  <si>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</si>
  <si>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</si>
  <si>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</si>
  <si>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</si>
  <si>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</si>
  <si>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</si>
  <si>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</si>
  <si>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三、对个人和家庭的补助</t>
  </si>
  <si>
    <t xml:space="preserve">  离休费</t>
  </si>
  <si>
    <t xml:space="preserve">  退休费</t>
  </si>
  <si>
    <t xml:space="preserve">  生活补助</t>
  </si>
  <si>
    <t xml:space="preserve">  遗属补助</t>
  </si>
  <si>
    <r>
      <t xml:space="preserve"> </t>
    </r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>其他对个人和家庭的补助</t>
    </r>
  </si>
  <si>
    <t>省对我市本级税收返还和转移支付</t>
  </si>
  <si>
    <t>市本级安排对县区转移支付</t>
  </si>
  <si>
    <t>备注</t>
  </si>
  <si>
    <t>一、税收返还</t>
  </si>
  <si>
    <t xml:space="preserve">  所得税基数返还</t>
  </si>
  <si>
    <t xml:space="preserve">  成品油税费改革税收返还</t>
  </si>
  <si>
    <t xml:space="preserve">  增值税税收返还</t>
  </si>
  <si>
    <t xml:space="preserve">  消费税税收返还</t>
  </si>
  <si>
    <t xml:space="preserve">  增值税“五五”分享税收返还</t>
  </si>
  <si>
    <t>二、一般性转移支付</t>
  </si>
  <si>
    <t>三、专项转移支付</t>
  </si>
  <si>
    <t>一般公共服务类</t>
  </si>
  <si>
    <t>市场监管服务专项</t>
  </si>
  <si>
    <t>审计事业发展专项</t>
  </si>
  <si>
    <t>机构编制管理专项</t>
  </si>
  <si>
    <t>民族宗教专项</t>
  </si>
  <si>
    <t>法律援助专项</t>
  </si>
  <si>
    <t>公共安全类</t>
  </si>
  <si>
    <t>监狱和强制隔离戒毒补助专项</t>
  </si>
  <si>
    <t>公检法司部门能力建设专项</t>
  </si>
  <si>
    <t>国防动员专项</t>
  </si>
  <si>
    <t>教育发展类</t>
  </si>
  <si>
    <t>义务教育发展专项</t>
  </si>
  <si>
    <t>非义务基础教育发展专项</t>
  </si>
  <si>
    <t>职业教育发展专项</t>
  </si>
  <si>
    <t>学生资助专项</t>
  </si>
  <si>
    <t>高等教育发展专项</t>
  </si>
  <si>
    <t>民办教育发展专项</t>
  </si>
  <si>
    <t>干部教育培训专项</t>
  </si>
  <si>
    <t>师资队伍建设专项</t>
  </si>
  <si>
    <t>教育发展改革专项</t>
  </si>
  <si>
    <t>科学技术类</t>
  </si>
  <si>
    <t>科普行动计划专项</t>
  </si>
  <si>
    <t>科技基础条件建设专项</t>
  </si>
  <si>
    <t>科技创新体系能力建设专项</t>
  </si>
  <si>
    <t>科技研发专项</t>
  </si>
  <si>
    <t>知识产权事业发展专项</t>
  </si>
  <si>
    <t>重大科技专项</t>
  </si>
  <si>
    <t>国家自主创新示范区建设专项</t>
  </si>
  <si>
    <t>公共文化服务体系建设专项</t>
  </si>
  <si>
    <t>政府购买公共文化服务专项</t>
  </si>
  <si>
    <t>新闻出版广电发展专项</t>
  </si>
  <si>
    <t>文物保护专项</t>
  </si>
  <si>
    <t>非物质文化遗产保护专项</t>
  </si>
  <si>
    <t>社会保障和就业类</t>
  </si>
  <si>
    <t>残疾人事业发展补助专项</t>
  </si>
  <si>
    <t>综合救助专项</t>
  </si>
  <si>
    <t>就业专项</t>
  </si>
  <si>
    <t>退役安置补助专项</t>
  </si>
  <si>
    <t>优抚补助专项</t>
  </si>
  <si>
    <t>民政事务管理专项</t>
  </si>
  <si>
    <t>社会保障事业发展专项</t>
  </si>
  <si>
    <t>卫生健康类</t>
  </si>
  <si>
    <t>公共卫生服务补助专项</t>
  </si>
  <si>
    <t>计划生育服务补助专项</t>
  </si>
  <si>
    <t>基层医疗卫生服务补助资金</t>
  </si>
  <si>
    <t>医疗服务能力提升专项</t>
  </si>
  <si>
    <t>节能环保类</t>
  </si>
  <si>
    <t>节能减排补助专项</t>
  </si>
  <si>
    <t>环境保护专项</t>
  </si>
  <si>
    <t>城市管网专项</t>
  </si>
  <si>
    <t>城乡社区和住房保障类</t>
  </si>
  <si>
    <t>土地整治工作专项</t>
  </si>
  <si>
    <t>城镇保障性安居工程专项</t>
  </si>
  <si>
    <t>农村危房改造补助专项</t>
  </si>
  <si>
    <t>农林水发展类</t>
  </si>
  <si>
    <t>乡村振兴战略专项</t>
  </si>
  <si>
    <t>农业生产发展专项</t>
  </si>
  <si>
    <t>农业保险保费补贴专项</t>
  </si>
  <si>
    <t>农业资源及生态保护补助专项</t>
  </si>
  <si>
    <t>动物防疫等补助专项</t>
  </si>
  <si>
    <t>农业综合开发专项</t>
  </si>
  <si>
    <t>林业改革发展专项</t>
  </si>
  <si>
    <t>水利发展专项</t>
  </si>
  <si>
    <t>农业生产救灾及特大防汛抗旱补助专项</t>
  </si>
  <si>
    <t>水利移民扶持专项</t>
  </si>
  <si>
    <t>财政扶贫专项</t>
  </si>
  <si>
    <t>交通运输发展类</t>
  </si>
  <si>
    <t>交通发展专项</t>
  </si>
  <si>
    <t>资源勘探信息类</t>
  </si>
  <si>
    <t>先进制造业发展专项</t>
  </si>
  <si>
    <t>安全生产预防及应急专项</t>
  </si>
  <si>
    <t>商业服务业发展类</t>
  </si>
  <si>
    <t>高成长服务业专项引导资金</t>
  </si>
  <si>
    <t>招商引资专项</t>
  </si>
  <si>
    <t>商务促进专项</t>
  </si>
  <si>
    <t>金融发展类</t>
  </si>
  <si>
    <t>金融业发展奖补专项</t>
  </si>
  <si>
    <t>普惠金融发展专项</t>
  </si>
  <si>
    <t>国土气象等类</t>
  </si>
  <si>
    <t>地质环境治理专项</t>
  </si>
  <si>
    <t>国土资源事业发展专项</t>
  </si>
  <si>
    <t>测绘专项</t>
  </si>
  <si>
    <t>粮油物资储备类</t>
  </si>
  <si>
    <t>粮食风险基金</t>
  </si>
  <si>
    <t>粮油物资储备专项</t>
  </si>
  <si>
    <t>其他资金类</t>
  </si>
  <si>
    <t>其他专项</t>
  </si>
  <si>
    <t>县市区</t>
  </si>
  <si>
    <t>税收返还</t>
  </si>
  <si>
    <t>一般性转移支付</t>
  </si>
  <si>
    <t>专项转移支付</t>
  </si>
  <si>
    <t xml:space="preserve">扶沟县                                                        </t>
  </si>
  <si>
    <t>表八：</t>
  </si>
  <si>
    <t>地区名称</t>
  </si>
  <si>
    <t>扶沟县</t>
  </si>
  <si>
    <t>增长%</t>
  </si>
  <si>
    <t>国有土地使用权出让收入</t>
  </si>
  <si>
    <t>国有土地收益基金收入</t>
  </si>
  <si>
    <t>农业土地开发资金收入</t>
  </si>
  <si>
    <t>城市基础设施配套费收入</t>
  </si>
  <si>
    <t>上级转移支付收入</t>
  </si>
  <si>
    <t>上年结余结转收入</t>
  </si>
  <si>
    <t>调入资金</t>
  </si>
  <si>
    <t>总       计</t>
  </si>
  <si>
    <t xml:space="preserve">  国家电影事业发展专项资金安排的支出</t>
  </si>
  <si>
    <t xml:space="preserve">    其他国家电影事业发展专项资金支出</t>
  </si>
  <si>
    <t xml:space="preserve">  旅游发展基金支出</t>
  </si>
  <si>
    <t xml:space="preserve">    其他旅游发展基金支出</t>
  </si>
  <si>
    <t xml:space="preserve">  大中型水库移民后期扶持基金支出</t>
  </si>
  <si>
    <t xml:space="preserve">    其他大中型水库移民后期扶持基金支出</t>
  </si>
  <si>
    <t xml:space="preserve">  国有土地使用权出让收入安排的支出</t>
  </si>
  <si>
    <t xml:space="preserve">    征地和拆迁补偿支出</t>
  </si>
  <si>
    <t xml:space="preserve">  国有土地收益基金支出</t>
  </si>
  <si>
    <t xml:space="preserve">    其他国有土地收益基金支出</t>
  </si>
  <si>
    <t xml:space="preserve">  农业土地开发资金支出</t>
  </si>
  <si>
    <t xml:space="preserve">  城市基础设施配套费安排的支出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</si>
  <si>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其他城市基础设施配套费安排的支出</t>
    </r>
  </si>
  <si>
    <t xml:space="preserve">  车辆通行费安排的支出</t>
  </si>
  <si>
    <t xml:space="preserve">    其他车辆通行费安排的支出</t>
  </si>
  <si>
    <t xml:space="preserve">  散装水泥专项资金支出</t>
  </si>
  <si>
    <t xml:space="preserve">  新型墙体材料专项基金支出</t>
  </si>
  <si>
    <t xml:space="preserve">  彩票公益金安排的支出</t>
  </si>
  <si>
    <t xml:space="preserve">    用于其他社会公益事业的彩票公益金支出</t>
  </si>
  <si>
    <t>政府性基金上解支出</t>
  </si>
  <si>
    <t>调出资金</t>
  </si>
  <si>
    <t>债务还本支出</t>
  </si>
  <si>
    <t>总    计</t>
  </si>
  <si>
    <t xml:space="preserve">  国有土地使用权出让收入及对应专项债务收入安排的支出</t>
  </si>
  <si>
    <t xml:space="preserve">    土地开发支出</t>
  </si>
  <si>
    <t xml:space="preserve">    城市建设支出</t>
  </si>
  <si>
    <t xml:space="preserve">    土地出让业务支出</t>
  </si>
  <si>
    <t xml:space="preserve">    廉租住房支出</t>
  </si>
  <si>
    <t xml:space="preserve">    其他国有土地使用权出让收入安排的支出</t>
  </si>
  <si>
    <t xml:space="preserve">  地方政府专项债务付息支出</t>
  </si>
  <si>
    <t xml:space="preserve">    国有土地使用权出让金债务付息支出</t>
  </si>
  <si>
    <t>上级对县级转移支付</t>
  </si>
  <si>
    <t>县级安排转移支付</t>
  </si>
  <si>
    <t>小型水库移民扶助基金安排的支出</t>
  </si>
  <si>
    <t>大中型水库移民后期扶持基金安排的支出</t>
  </si>
  <si>
    <t>大中型水库库区基金安排的支出</t>
  </si>
  <si>
    <t>国有土地使用权出让收入安排的支出</t>
  </si>
  <si>
    <t>港口建设费安排的支出</t>
  </si>
  <si>
    <t>民航发展基金支出</t>
  </si>
  <si>
    <t>车辆通行费安排的支出</t>
  </si>
  <si>
    <t>新型墙体材料专项基金安排的支出</t>
  </si>
  <si>
    <t>彩票发行销售机构业务费安排的支出</t>
  </si>
  <si>
    <t>国家电影事业发展专项资金安排的支出</t>
  </si>
  <si>
    <t>表十三：</t>
  </si>
  <si>
    <t>项  目</t>
  </si>
  <si>
    <t>收入预算数</t>
  </si>
  <si>
    <t>利润收入</t>
  </si>
  <si>
    <t>石油石化企业利润收入</t>
  </si>
  <si>
    <t>钢铁企业利润收入</t>
  </si>
  <si>
    <t>运输企业利润收入</t>
  </si>
  <si>
    <t>投资服务企业利润收入</t>
  </si>
  <si>
    <t>贸易企业利润收入</t>
  </si>
  <si>
    <t>建筑施工企业利润收入</t>
  </si>
  <si>
    <t>房地产企业利润收入</t>
  </si>
  <si>
    <t>对外合作企业利润收入</t>
  </si>
  <si>
    <t>医药企业利润收入</t>
  </si>
  <si>
    <t>农林牧渔企业利润收入</t>
  </si>
  <si>
    <t>地质勘查企业利润收入</t>
  </si>
  <si>
    <t>教育文化广播企业利润收入</t>
  </si>
  <si>
    <t>科学研究企业利润收入</t>
  </si>
  <si>
    <t>机关社团所属企业利润收入</t>
  </si>
  <si>
    <t>其他国有资本经营预算企业利润收入</t>
  </si>
  <si>
    <t>股利、股息收入</t>
  </si>
  <si>
    <t>国有控股公司股利、股息收入</t>
  </si>
  <si>
    <t>国有参股公司股利、股息收入</t>
  </si>
  <si>
    <t>产权转让收入</t>
  </si>
  <si>
    <t>其他国有资本经营预算企业产权转让收入</t>
  </si>
  <si>
    <t>本年收入合计</t>
  </si>
  <si>
    <t>省专项转移支付收入</t>
  </si>
  <si>
    <t>上年结转收入</t>
  </si>
  <si>
    <t>收入总计</t>
  </si>
  <si>
    <t>支出预算数</t>
  </si>
  <si>
    <t>解决历史遗留问题及改革成本支出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</si>
  <si>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</si>
  <si>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</si>
  <si>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</si>
  <si>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</si>
  <si>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</si>
  <si>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</si>
  <si>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</si>
  <si>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</si>
  <si>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</si>
  <si>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</si>
  <si>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</si>
  <si>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</si>
  <si>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</si>
  <si>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其他国有资本经营预算支出</t>
  </si>
  <si>
    <t>本年支出合计</t>
  </si>
  <si>
    <t>支出总计</t>
  </si>
  <si>
    <t>市对县区转移支付</t>
  </si>
  <si>
    <t>国有资本经营预算转移支付收入</t>
  </si>
  <si>
    <t>科    目</t>
  </si>
  <si>
    <t>小计</t>
  </si>
  <si>
    <t>保费收入</t>
  </si>
  <si>
    <t>财政补贴收入</t>
  </si>
  <si>
    <t>利息收入</t>
  </si>
  <si>
    <t>城乡居民基本医疗保险基金</t>
  </si>
  <si>
    <t>城镇职工基本医疗保险基金</t>
  </si>
  <si>
    <t>失业保险基金</t>
  </si>
  <si>
    <t>工伤保险基金</t>
  </si>
  <si>
    <t>城乡居民基本养老保险基金</t>
  </si>
  <si>
    <t>机关事业单位基本养老保险基金</t>
  </si>
  <si>
    <t xml:space="preserve">    城乡居民医疗保险基金医疗待遇支出</t>
  </si>
  <si>
    <t>职工基本医疗保险基金</t>
  </si>
  <si>
    <t xml:space="preserve">    职工基本医疗保险统筹基金</t>
  </si>
  <si>
    <t xml:space="preserve">    职工基本医疗保险个人账户基金</t>
  </si>
  <si>
    <t xml:space="preserve">    失业保险金</t>
  </si>
  <si>
    <t xml:space="preserve">    工伤保险待遇</t>
  </si>
  <si>
    <t xml:space="preserve">    基础养老金支出</t>
  </si>
  <si>
    <t xml:space="preserve">    基本养老金支出</t>
  </si>
  <si>
    <t>项    目</t>
  </si>
  <si>
    <t>增减%</t>
  </si>
  <si>
    <t>因公出国（境）费用</t>
  </si>
  <si>
    <t>公务接待费</t>
  </si>
  <si>
    <t>公务用车购置及运行费</t>
  </si>
  <si>
    <t>其中：公务用车运行维护费</t>
  </si>
  <si>
    <t xml:space="preserve">      公务用车购置费</t>
  </si>
  <si>
    <t xml:space="preserve">  行政事业单位养老支出</t>
    <phoneticPr fontId="15" type="noConversion"/>
  </si>
  <si>
    <t xml:space="preserve">  其他卫生健康支出</t>
    <phoneticPr fontId="15" type="noConversion"/>
  </si>
  <si>
    <t>上级提前下达转移支付</t>
    <phoneticPr fontId="15" type="noConversion"/>
  </si>
  <si>
    <t>上级提前下达一般债券</t>
    <phoneticPr fontId="15" type="noConversion"/>
  </si>
  <si>
    <r>
      <t xml:space="preserve"> </t>
    </r>
    <r>
      <rPr>
        <sz val="14"/>
        <rFont val="宋体"/>
        <charset val="134"/>
      </rPr>
      <t xml:space="preserve"> 应用研究</t>
    </r>
    <phoneticPr fontId="15" type="noConversion"/>
  </si>
  <si>
    <r>
      <t xml:space="preserve"> </t>
    </r>
    <r>
      <rPr>
        <sz val="14"/>
        <rFont val="宋体"/>
        <charset val="134"/>
      </rPr>
      <t xml:space="preserve"> 科技交流与合作</t>
    </r>
    <phoneticPr fontId="15" type="noConversion"/>
  </si>
  <si>
    <r>
      <t xml:space="preserve"> </t>
    </r>
    <r>
      <rPr>
        <sz val="14"/>
        <rFont val="宋体"/>
        <charset val="134"/>
      </rPr>
      <t xml:space="preserve"> 企业改革补助</t>
    </r>
    <phoneticPr fontId="15" type="noConversion"/>
  </si>
  <si>
    <r>
      <t xml:space="preserve"> </t>
    </r>
    <r>
      <rPr>
        <sz val="14"/>
        <rFont val="宋体"/>
        <charset val="134"/>
      </rPr>
      <t xml:space="preserve"> 铁路运输</t>
    </r>
    <phoneticPr fontId="15" type="noConversion"/>
  </si>
  <si>
    <r>
      <t xml:space="preserve"> </t>
    </r>
    <r>
      <rPr>
        <sz val="14"/>
        <rFont val="宋体"/>
        <charset val="134"/>
      </rPr>
      <t xml:space="preserve">   人大监督</t>
    </r>
    <phoneticPr fontId="15" type="noConversion"/>
  </si>
  <si>
    <t xml:space="preserve">    专项服务</t>
    <phoneticPr fontId="15" type="noConversion"/>
  </si>
  <si>
    <t xml:space="preserve">    中等职业教育</t>
    <phoneticPr fontId="15" type="noConversion"/>
  </si>
  <si>
    <t xml:space="preserve">    行政单位离退休</t>
    <phoneticPr fontId="15" type="noConversion"/>
  </si>
  <si>
    <t xml:space="preserve">    财政对基本养老保险基金的补助</t>
    <phoneticPr fontId="15" type="noConversion"/>
  </si>
  <si>
    <t xml:space="preserve">    事业运行</t>
    <phoneticPr fontId="15" type="noConversion"/>
  </si>
  <si>
    <t xml:space="preserve">    其他专业公共卫生机构</t>
    <phoneticPr fontId="15" type="noConversion"/>
  </si>
  <si>
    <t xml:space="preserve">  其他卫生健康支出</t>
    <phoneticPr fontId="15" type="noConversion"/>
  </si>
  <si>
    <t xml:space="preserve">    其他卫生健康支出</t>
    <phoneticPr fontId="15" type="noConversion"/>
  </si>
  <si>
    <t xml:space="preserve">    林业草原防灾减灾</t>
    <phoneticPr fontId="15" type="noConversion"/>
  </si>
  <si>
    <t xml:space="preserve">    自然资源规划及管理</t>
    <phoneticPr fontId="15" type="noConversion"/>
  </si>
  <si>
    <t xml:space="preserve">    自然资源利用与保护</t>
    <phoneticPr fontId="15" type="noConversion"/>
  </si>
  <si>
    <t xml:space="preserve">    自然资源调查与确权登记</t>
    <phoneticPr fontId="15" type="noConversion"/>
  </si>
  <si>
    <t xml:space="preserve">    灾害风险防治</t>
    <phoneticPr fontId="15" type="noConversion"/>
  </si>
  <si>
    <t xml:space="preserve">  取暖费</t>
    <phoneticPr fontId="15" type="noConversion"/>
  </si>
  <si>
    <t xml:space="preserve">  被装购置费</t>
    <phoneticPr fontId="15" type="noConversion"/>
  </si>
  <si>
    <t xml:space="preserve">  专用燃料费</t>
    <phoneticPr fontId="15" type="noConversion"/>
  </si>
  <si>
    <t xml:space="preserve">  均衡性转移支付收入</t>
    <phoneticPr fontId="15" type="noConversion"/>
  </si>
  <si>
    <t xml:space="preserve">  结算补助收入</t>
    <phoneticPr fontId="15" type="noConversion"/>
  </si>
  <si>
    <t xml:space="preserve">  产粮（油）大县奖励资金收入</t>
    <phoneticPr fontId="15" type="noConversion"/>
  </si>
  <si>
    <t xml:space="preserve">  固定数额补助收入</t>
    <phoneticPr fontId="15" type="noConversion"/>
  </si>
  <si>
    <t xml:space="preserve">  文化旅游体育与传媒共同财政事权转移支付收入</t>
    <phoneticPr fontId="15" type="noConversion"/>
  </si>
  <si>
    <r>
      <t xml:space="preserve"> </t>
    </r>
    <r>
      <rPr>
        <sz val="12"/>
        <rFont val="宋体"/>
        <charset val="134"/>
      </rPr>
      <t xml:space="preserve"> 农林水共同财政事权转移支付收入</t>
    </r>
    <phoneticPr fontId="15" type="noConversion"/>
  </si>
  <si>
    <t xml:space="preserve">  交通运输共同财政事权转移支付收入</t>
    <phoneticPr fontId="15" type="noConversion"/>
  </si>
  <si>
    <r>
      <t xml:space="preserve"> </t>
    </r>
    <r>
      <rPr>
        <sz val="12"/>
        <rFont val="宋体"/>
        <charset val="134"/>
      </rPr>
      <t xml:space="preserve"> 其他共同财政事权转移支付收入</t>
    </r>
    <phoneticPr fontId="15" type="noConversion"/>
  </si>
  <si>
    <r>
      <t xml:space="preserve"> </t>
    </r>
    <r>
      <rPr>
        <sz val="12"/>
        <rFont val="宋体"/>
        <charset val="134"/>
      </rPr>
      <t xml:space="preserve"> 其他一般性转移支付收入</t>
    </r>
    <phoneticPr fontId="15" type="noConversion"/>
  </si>
  <si>
    <t xml:space="preserve">  卫生健康共同财政事权转移支付收入</t>
    <phoneticPr fontId="15" type="noConversion"/>
  </si>
  <si>
    <t xml:space="preserve">  社会保障和就业共同财政事权转移支付收入</t>
    <phoneticPr fontId="15" type="noConversion"/>
  </si>
  <si>
    <t xml:space="preserve">  公共安全共同财政事权转移支付收入</t>
    <phoneticPr fontId="15" type="noConversion"/>
  </si>
  <si>
    <t xml:space="preserve">  教育共同财政事权转移支付收入</t>
    <phoneticPr fontId="15" type="noConversion"/>
  </si>
  <si>
    <t xml:space="preserve">  革命老区转移支付收入</t>
    <phoneticPr fontId="15" type="noConversion"/>
  </si>
  <si>
    <t xml:space="preserve">  民族地区转移支付收入</t>
    <phoneticPr fontId="15" type="noConversion"/>
  </si>
  <si>
    <t xml:space="preserve">  贫困地区转移支付收入</t>
    <phoneticPr fontId="15" type="noConversion"/>
  </si>
  <si>
    <t>污水处理费收入</t>
    <phoneticPr fontId="15" type="noConversion"/>
  </si>
  <si>
    <t>地方政府专项债务转贷收入</t>
    <phoneticPr fontId="15" type="noConversion"/>
  </si>
  <si>
    <t xml:space="preserve">    农村基础设施建设支出</t>
  </si>
  <si>
    <t xml:space="preserve">    补助被征地农民支出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</si>
  <si>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</si>
  <si>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</si>
  <si>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</si>
  <si>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保障性住房租金补贴</t>
  </si>
  <si>
    <t xml:space="preserve">  其他政府性基金及对应专项债务收入安排的支出</t>
  </si>
  <si>
    <t xml:space="preserve">    其他政府性基金安排的支出  </t>
  </si>
  <si>
    <t xml:space="preserve">    其他地方自行试点项目收益专项债券收入安排的支出  </t>
  </si>
  <si>
    <t xml:space="preserve">    其他政府性基金债务收入安排的支出  </t>
  </si>
  <si>
    <t xml:space="preserve">    用于社会福利的彩票公益金支出</t>
  </si>
  <si>
    <t xml:space="preserve">    用于城乡医疗救助的彩票公益金支出</t>
  </si>
  <si>
    <r>
      <t xml:space="preserve"> </t>
    </r>
    <r>
      <rPr>
        <sz val="14"/>
        <rFont val="宋体"/>
        <charset val="134"/>
      </rPr>
      <t xml:space="preserve"> 污水处理费安排的支出</t>
    </r>
    <phoneticPr fontId="15" type="noConversion"/>
  </si>
  <si>
    <t xml:space="preserve">    大中型水库库区基金安排的支出</t>
    <phoneticPr fontId="71" type="noConversion"/>
  </si>
  <si>
    <t xml:space="preserve">    三峡水库库区基金支出</t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</si>
  <si>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用于残疾人事业的彩票公益金支出</t>
    </r>
    <phoneticPr fontId="15" type="noConversion"/>
  </si>
  <si>
    <t>当年县级基金支出</t>
    <phoneticPr fontId="15" type="noConversion"/>
  </si>
  <si>
    <t>提前下达专项债券</t>
    <phoneticPr fontId="15" type="noConversion"/>
  </si>
  <si>
    <t xml:space="preserve">    其他国有土地使用权出让收入安排的支出</t>
    <phoneticPr fontId="15" type="noConversion"/>
  </si>
  <si>
    <t>彩票公益金安排的支出</t>
    <phoneticPr fontId="15" type="noConversion"/>
  </si>
  <si>
    <t xml:space="preserve"> 2021年县级一般公共预算收入表</t>
    <phoneticPr fontId="15" type="noConversion"/>
  </si>
  <si>
    <r>
      <t>20</t>
    </r>
    <r>
      <rPr>
        <b/>
        <sz val="14"/>
        <rFont val="宋体"/>
        <charset val="134"/>
      </rPr>
      <t>20</t>
    </r>
    <r>
      <rPr>
        <b/>
        <sz val="14"/>
        <rFont val="宋体"/>
        <charset val="134"/>
      </rPr>
      <t>年
完成数</t>
    </r>
    <phoneticPr fontId="15" type="noConversion"/>
  </si>
  <si>
    <r>
      <t>202</t>
    </r>
    <r>
      <rPr>
        <b/>
        <sz val="14"/>
        <rFont val="宋体"/>
        <charset val="134"/>
      </rPr>
      <t>1</t>
    </r>
    <r>
      <rPr>
        <b/>
        <sz val="14"/>
        <rFont val="宋体"/>
        <charset val="134"/>
      </rPr>
      <t>年
预算数</t>
    </r>
    <phoneticPr fontId="15" type="noConversion"/>
  </si>
  <si>
    <t xml:space="preserve"> 2021年县级一般公共预算支出表</t>
    <phoneticPr fontId="15" type="noConversion"/>
  </si>
  <si>
    <t>2021年县级一般公共预算本级支出表</t>
    <phoneticPr fontId="15" type="noConversion"/>
  </si>
  <si>
    <t>2021年一般公共预算本级基本支出预算表（按经济分类）</t>
    <phoneticPr fontId="15" type="noConversion"/>
  </si>
  <si>
    <r>
      <t>20</t>
    </r>
    <r>
      <rPr>
        <b/>
        <sz val="14"/>
        <rFont val="宋体"/>
        <charset val="134"/>
      </rPr>
      <t>21年预算数</t>
    </r>
    <phoneticPr fontId="15" type="noConversion"/>
  </si>
  <si>
    <t xml:space="preserve"> 2021年县级一般公共预算税收返还和转移支付表</t>
    <phoneticPr fontId="15" type="noConversion"/>
  </si>
  <si>
    <t>2021年一般公共预算税收返还和转移支付表（分地区）</t>
    <phoneticPr fontId="15" type="noConversion"/>
  </si>
  <si>
    <t>2021年政府一般债务限额和余额情况表</t>
    <phoneticPr fontId="15" type="noConversion"/>
  </si>
  <si>
    <r>
      <t>20</t>
    </r>
    <r>
      <rPr>
        <b/>
        <sz val="14"/>
        <rFont val="宋体"/>
        <charset val="134"/>
      </rPr>
      <t>21年一般债务余额</t>
    </r>
    <phoneticPr fontId="15" type="noConversion"/>
  </si>
  <si>
    <r>
      <t>20</t>
    </r>
    <r>
      <rPr>
        <b/>
        <sz val="14"/>
        <rFont val="宋体"/>
        <charset val="134"/>
      </rPr>
      <t>21年一般债务限额</t>
    </r>
    <phoneticPr fontId="15" type="noConversion"/>
  </si>
  <si>
    <t xml:space="preserve"> 2021年县级政府性基金收入预算表</t>
    <phoneticPr fontId="15" type="noConversion"/>
  </si>
  <si>
    <r>
      <t>20</t>
    </r>
    <r>
      <rPr>
        <b/>
        <sz val="14"/>
        <rFont val="宋体"/>
        <charset val="134"/>
      </rPr>
      <t>20年完成数</t>
    </r>
    <phoneticPr fontId="15" type="noConversion"/>
  </si>
  <si>
    <r>
      <t>20</t>
    </r>
    <r>
      <rPr>
        <b/>
        <sz val="14"/>
        <rFont val="宋体"/>
        <charset val="134"/>
      </rPr>
      <t>21年预算数</t>
    </r>
    <phoneticPr fontId="15" type="noConversion"/>
  </si>
  <si>
    <t xml:space="preserve"> 2021年县级政府性基金支出预算表</t>
    <phoneticPr fontId="15" type="noConversion"/>
  </si>
  <si>
    <t xml:space="preserve"> 2021年本级政府性基金支出表</t>
    <phoneticPr fontId="15" type="noConversion"/>
  </si>
  <si>
    <t>2021年政府性基金转移支付预算表</t>
    <phoneticPr fontId="15" type="noConversion"/>
  </si>
  <si>
    <t>2021年政府性基金转移支付表（分地区）</t>
    <phoneticPr fontId="15" type="noConversion"/>
  </si>
  <si>
    <t>2021年政府专项债务限额和余额情况表</t>
    <phoneticPr fontId="15" type="noConversion"/>
  </si>
  <si>
    <r>
      <t>20</t>
    </r>
    <r>
      <rPr>
        <b/>
        <sz val="14"/>
        <rFont val="宋体"/>
        <charset val="134"/>
      </rPr>
      <t>21年专项债务余额</t>
    </r>
    <phoneticPr fontId="15" type="noConversion"/>
  </si>
  <si>
    <r>
      <t>20</t>
    </r>
    <r>
      <rPr>
        <b/>
        <sz val="14"/>
        <rFont val="宋体"/>
        <charset val="134"/>
      </rPr>
      <t>21年专项债务限额</t>
    </r>
    <phoneticPr fontId="15" type="noConversion"/>
  </si>
  <si>
    <t>2021年国有资本经营预算收入表</t>
    <phoneticPr fontId="15" type="noConversion"/>
  </si>
  <si>
    <t>2021年国有资本经营预算支出表</t>
    <phoneticPr fontId="15" type="noConversion"/>
  </si>
  <si>
    <t>2021年本级国有资本经营预算支出表</t>
    <phoneticPr fontId="15" type="noConversion"/>
  </si>
  <si>
    <t>2021年国有资本经营预算转移支付表</t>
    <phoneticPr fontId="15" type="noConversion"/>
  </si>
  <si>
    <t>2021年县级社会保险基金收入预算表</t>
    <phoneticPr fontId="15" type="noConversion"/>
  </si>
  <si>
    <t>2021年县级社会保险基金支出预算表</t>
    <phoneticPr fontId="15" type="noConversion"/>
  </si>
  <si>
    <t>2021年县级部门“三公”经费支出预算表</t>
    <phoneticPr fontId="15" type="noConversion"/>
  </si>
  <si>
    <r>
      <t>20</t>
    </r>
    <r>
      <rPr>
        <b/>
        <sz val="14"/>
        <rFont val="宋体"/>
        <charset val="134"/>
      </rPr>
      <t>20年预算数</t>
    </r>
    <phoneticPr fontId="15" type="noConversion"/>
  </si>
  <si>
    <t>1、返还性收入</t>
    <phoneticPr fontId="15" type="noConversion"/>
  </si>
  <si>
    <t>2、一般性转移支付收入</t>
    <phoneticPr fontId="15" type="noConversion"/>
  </si>
  <si>
    <t>3、专项转移支付收入</t>
    <phoneticPr fontId="15" type="noConversion"/>
  </si>
  <si>
    <r>
      <t xml:space="preserve"> </t>
    </r>
    <r>
      <rPr>
        <sz val="14"/>
        <rFont val="宋体"/>
        <charset val="134"/>
      </rPr>
      <t xml:space="preserve">   机关服务</t>
    </r>
    <phoneticPr fontId="15" type="noConversion"/>
  </si>
  <si>
    <t xml:space="preserve">    质量基础</t>
    <phoneticPr fontId="15" type="noConversion"/>
  </si>
  <si>
    <r>
      <t xml:space="preserve">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药品事务</t>
    </r>
    <phoneticPr fontId="15" type="noConversion"/>
  </si>
  <si>
    <t xml:space="preserve">    质量安全监管</t>
    <phoneticPr fontId="15" type="noConversion"/>
  </si>
  <si>
    <t xml:space="preserve">    食品安全监管</t>
    <phoneticPr fontId="15" type="noConversion"/>
  </si>
  <si>
    <t xml:space="preserve">    律师管理</t>
    <phoneticPr fontId="15" type="noConversion"/>
  </si>
  <si>
    <t xml:space="preserve">    公共法律服务</t>
    <phoneticPr fontId="15" type="noConversion"/>
  </si>
  <si>
    <t xml:space="preserve">    生态保护</t>
    <phoneticPr fontId="15" type="noConversion"/>
  </si>
  <si>
    <r>
      <t xml:space="preserve"> </t>
    </r>
    <r>
      <rPr>
        <sz val="14"/>
        <rFont val="宋体"/>
        <charset val="134"/>
      </rPr>
      <t xml:space="preserve">   农业生产发展</t>
    </r>
    <phoneticPr fontId="15" type="noConversion"/>
  </si>
  <si>
    <t xml:space="preserve">    农产品加工与促销</t>
    <phoneticPr fontId="15" type="noConversion"/>
  </si>
  <si>
    <t xml:space="preserve">    农田建设</t>
    <phoneticPr fontId="15" type="noConversion"/>
  </si>
  <si>
    <r>
      <t xml:space="preserve"> </t>
    </r>
    <r>
      <rPr>
        <sz val="14"/>
        <rFont val="宋体"/>
        <charset val="134"/>
      </rPr>
      <t xml:space="preserve">   公路和运输安全</t>
    </r>
    <phoneticPr fontId="15" type="noConversion"/>
  </si>
  <si>
    <r>
      <t xml:space="preserve"> </t>
    </r>
    <r>
      <rPr>
        <sz val="14"/>
        <rFont val="宋体"/>
        <charset val="134"/>
      </rPr>
      <t xml:space="preserve">   老旧小区改造</t>
    </r>
    <phoneticPr fontId="15" type="noConversion"/>
  </si>
  <si>
    <t xml:space="preserve">  地震事务</t>
    <phoneticPr fontId="15" type="noConversion"/>
  </si>
  <si>
    <t xml:space="preserve">    其他地震事务支出</t>
    <phoneticPr fontId="15" type="noConversion"/>
  </si>
  <si>
    <t xml:space="preserve">  县级基本财力保障机制奖补资金收入</t>
    <phoneticPr fontId="15" type="noConversion"/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</si>
  <si>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住房保障共同财政事权转移支付收入</t>
    </r>
    <phoneticPr fontId="15" type="noConversion"/>
  </si>
  <si>
    <t xml:space="preserve">  土地储备专项债券收入安排的支出  </t>
  </si>
  <si>
    <t xml:space="preserve">    征地和拆迁补偿支出  </t>
  </si>
  <si>
    <t xml:space="preserve">    土地开发支出  </t>
  </si>
  <si>
    <t xml:space="preserve">    其他土地储备专项债券收入安排的支出  </t>
  </si>
  <si>
    <t xml:space="preserve">  棚户区改造专项债券收入安排的支出  </t>
  </si>
  <si>
    <t xml:space="preserve">    其他棚户区改造专项债券收入安排的支出  </t>
  </si>
  <si>
    <t>抗疫特别国债安排的支出</t>
  </si>
  <si>
    <t xml:space="preserve">  基础设施建设</t>
  </si>
  <si>
    <t xml:space="preserve">  抗疫相关支出</t>
  </si>
  <si>
    <r>
      <t>20</t>
    </r>
    <r>
      <rPr>
        <b/>
        <sz val="14"/>
        <rFont val="宋体"/>
        <charset val="134"/>
      </rPr>
      <t>2</t>
    </r>
    <r>
      <rPr>
        <b/>
        <sz val="14"/>
        <rFont val="宋体"/>
        <charset val="134"/>
      </rPr>
      <t>1</t>
    </r>
    <r>
      <rPr>
        <b/>
        <sz val="14"/>
        <rFont val="宋体"/>
        <charset val="134"/>
      </rPr>
      <t>年预算数</t>
    </r>
    <phoneticPr fontId="15" type="noConversion"/>
  </si>
  <si>
    <r>
      <t>20</t>
    </r>
    <r>
      <rPr>
        <b/>
        <sz val="14"/>
        <rFont val="宋体"/>
        <charset val="134"/>
      </rPr>
      <t>2</t>
    </r>
    <r>
      <rPr>
        <b/>
        <sz val="14"/>
        <rFont val="宋体"/>
        <charset val="134"/>
      </rPr>
      <t>1</t>
    </r>
    <r>
      <rPr>
        <b/>
        <sz val="14"/>
        <rFont val="宋体"/>
        <charset val="134"/>
      </rPr>
      <t>年支出预算数</t>
    </r>
    <phoneticPr fontId="15" type="noConversion"/>
  </si>
  <si>
    <r>
      <t>备注：1.本表“三公”经费包括基本支出和项目支出安排的“三公”经费，《20</t>
    </r>
    <r>
      <rPr>
        <sz val="12"/>
        <rFont val="宋体"/>
        <charset val="134"/>
      </rPr>
      <t>21</t>
    </r>
    <r>
      <rPr>
        <sz val="12"/>
        <rFont val="宋体"/>
        <charset val="134"/>
      </rPr>
      <t>年县级一般公共预算基本支出预算表（按经济分类）》中仅为基本支出安排的“三公经费”，两者口径不同。
      2.按照党中央、国务院以及部门预算管理有关规定，“三公”经费包括因公出国（境）费、公务用车购置及运行费和公务接待费。（1）因公出国（境）费，指单位工作人员公务出国（境）的住宿费、差旅费、伙食补助费、杂费、培训费等支出。（2）公务用车购置及运行费，指单位公务用车购置费及租用费、燃料费、维修费、过路过桥费、保险费、安全奖励费用等支出。</t>
    </r>
    <phoneticPr fontId="15" type="noConversion"/>
  </si>
  <si>
    <t>企业创新引导专项</t>
    <phoneticPr fontId="15" type="noConversion"/>
  </si>
  <si>
    <t>文化旅游体育与传媒类</t>
    <phoneticPr fontId="15" type="noConversion"/>
  </si>
  <si>
    <t xml:space="preserve">  彩票公益金安排的支出</t>
    <phoneticPr fontId="15" type="noConversion"/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</si>
</sst>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#,##0;\-#,##0;&quot;-&quot;"/>
    <numFmt numFmtId="178" formatCode="#,##0;\(#,##0\)"/>
    <numFmt numFmtId="179" formatCode="_(&quot;$&quot;* #,##0.00_);_(&quot;$&quot;* \(#,##0.00\);_(&quot;$&quot;* &quot;-&quot;??_);_(@_)"/>
    <numFmt numFmtId="180" formatCode="\$#,##0.00;\(\$#,##0.00\)"/>
    <numFmt numFmtId="181" formatCode="\$#,##0;\(\$#,##0\)"/>
    <numFmt numFmtId="182" formatCode="yyyy&quot;年&quot;m&quot;月&quot;d&quot;日&quot;;@"/>
    <numFmt numFmtId="183" formatCode="_-* #,##0_$_-;\-* #,##0_$_-;_-* &quot;-&quot;_$_-;_-@_-"/>
    <numFmt numFmtId="184" formatCode="_-* #,##0.00_$_-;\-* #,##0.00_$_-;_-* &quot;-&quot;??_$_-;_-@_-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0;_琀"/>
    <numFmt numFmtId="188" formatCode="0.0"/>
    <numFmt numFmtId="189" formatCode="#,##0_ "/>
    <numFmt numFmtId="190" formatCode="0.00_ "/>
    <numFmt numFmtId="191" formatCode="0_ "/>
    <numFmt numFmtId="192" formatCode="#,##0_);[Red]\(#,##0\)"/>
    <numFmt numFmtId="193" formatCode="#,##0.0_ "/>
    <numFmt numFmtId="194" formatCode="0.0_ "/>
    <numFmt numFmtId="195" formatCode="#,##0;[Red]#,##0"/>
    <numFmt numFmtId="196" formatCode="0_);[Red]\(0\)"/>
    <numFmt numFmtId="197" formatCode="0.0_);[Red]\(0.0\)"/>
    <numFmt numFmtId="198" formatCode="0.00_);[Red]\(0.00\)"/>
  </numFmts>
  <fonts count="84">
    <font>
      <sz val="12"/>
      <name val="宋体"/>
      <charset val="134"/>
    </font>
    <font>
      <sz val="22"/>
      <name val="黑体"/>
      <family val="3"/>
      <charset val="134"/>
    </font>
    <font>
      <sz val="14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22"/>
      <name val="方正小标宋简体"/>
      <family val="4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8"/>
      <name val="黑体"/>
      <family val="3"/>
      <charset val="134"/>
    </font>
    <font>
      <sz val="14"/>
      <name val="方正小标宋简体"/>
      <family val="4"/>
      <charset val="134"/>
    </font>
    <font>
      <b/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color indexed="8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16"/>
      <name val="宋体"/>
      <charset val="134"/>
    </font>
    <font>
      <sz val="10"/>
      <name val="Arial"/>
      <family val="2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微软雅黑"/>
      <family val="2"/>
      <charset val="134"/>
    </font>
    <font>
      <b/>
      <sz val="15"/>
      <color indexed="56"/>
      <name val="宋体"/>
      <charset val="134"/>
    </font>
    <font>
      <sz val="11"/>
      <color indexed="20"/>
      <name val="微软雅黑"/>
      <family val="2"/>
      <charset val="134"/>
    </font>
    <font>
      <sz val="11"/>
      <color indexed="5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62"/>
      <name val="宋体"/>
      <charset val="134"/>
    </font>
    <font>
      <b/>
      <sz val="18"/>
      <name val="Arial"/>
      <family val="2"/>
    </font>
    <font>
      <sz val="11"/>
      <name val="ＭＳ Ｐゴシック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Helv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1"/>
      <color indexed="8"/>
      <name val="宋体"/>
      <charset val="134"/>
    </font>
    <font>
      <sz val="8"/>
      <name val="Times New Roman"/>
      <family val="1"/>
    </font>
    <font>
      <b/>
      <sz val="15"/>
      <color indexed="62"/>
      <name val="宋体"/>
      <charset val="134"/>
    </font>
    <font>
      <b/>
      <sz val="18"/>
      <color indexed="56"/>
      <name val="宋体"/>
      <charset val="134"/>
    </font>
    <font>
      <b/>
      <sz val="10"/>
      <name val="Arial"/>
      <family val="2"/>
    </font>
    <font>
      <sz val="12"/>
      <color indexed="17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Tahoma"/>
      <family val="2"/>
    </font>
    <font>
      <sz val="10"/>
      <name val="Helv"/>
      <family val="2"/>
    </font>
    <font>
      <sz val="12"/>
      <name val="官帕眉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2"/>
      <name val="Courier"/>
      <family val="3"/>
    </font>
    <font>
      <sz val="12"/>
      <name val="바탕체"/>
      <family val="3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family val="3"/>
      <charset val="134"/>
    </font>
    <font>
      <sz val="15"/>
      <color theme="1"/>
      <name val="仿宋"/>
      <family val="3"/>
      <charset val="134"/>
    </font>
    <font>
      <sz val="16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5"/>
      <color theme="1"/>
      <name val="宋体"/>
      <charset val="134"/>
      <scheme val="minor"/>
    </font>
    <font>
      <sz val="16"/>
      <color rgb="FF000000"/>
      <name val="仿宋"/>
      <family val="3"/>
      <charset val="134"/>
    </font>
    <font>
      <sz val="11"/>
      <name val="宋体"/>
      <charset val="134"/>
      <scheme val="minor"/>
    </font>
    <font>
      <sz val="14"/>
      <color rgb="FF000000"/>
      <name val="仿宋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01">
    <xf numFmtId="0" fontId="0" fillId="0" borderId="0"/>
    <xf numFmtId="0" fontId="25" fillId="0" borderId="0"/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22" fillId="1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3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25" borderId="0" applyNumberFormat="0" applyBorder="0" applyAlignment="0" applyProtection="0"/>
    <xf numFmtId="0" fontId="22" fillId="20" borderId="0" applyNumberFormat="0" applyBorder="0" applyAlignment="0" applyProtection="0"/>
    <xf numFmtId="0" fontId="10" fillId="2" borderId="0" applyNumberFormat="0" applyBorder="0" applyAlignment="0" applyProtection="0"/>
    <xf numFmtId="0" fontId="10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21" borderId="0" applyNumberFormat="0" applyBorder="0" applyAlignment="0" applyProtection="0"/>
    <xf numFmtId="0" fontId="22" fillId="17" borderId="0" applyNumberFormat="0" applyBorder="0" applyAlignment="0" applyProtection="0"/>
    <xf numFmtId="0" fontId="10" fillId="9" borderId="0" applyNumberFormat="0" applyBorder="0" applyAlignment="0" applyProtection="0"/>
    <xf numFmtId="0" fontId="10" fillId="2" borderId="0" applyNumberFormat="0" applyBorder="0" applyAlignment="0" applyProtection="0"/>
    <xf numFmtId="0" fontId="22" fillId="10" borderId="0" applyNumberFormat="0" applyBorder="0" applyAlignment="0" applyProtection="0"/>
    <xf numFmtId="0" fontId="22" fillId="26" borderId="0" applyNumberFormat="0" applyBorder="0" applyAlignment="0" applyProtection="0"/>
    <xf numFmtId="0" fontId="22" fillId="19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27" borderId="0" applyNumberFormat="0" applyBorder="0" applyAlignment="0" applyProtection="0"/>
    <xf numFmtId="177" fontId="17" fillId="0" borderId="0" applyFill="0" applyBorder="0" applyAlignment="0"/>
    <xf numFmtId="0" fontId="17" fillId="0" borderId="0" applyNumberFormat="0" applyFill="0" applyBorder="0" applyAlignment="0" applyProtection="0">
      <alignment vertical="top"/>
    </xf>
    <xf numFmtId="41" fontId="65" fillId="0" borderId="0" applyFont="0" applyFill="0" applyBorder="0" applyAlignment="0" applyProtection="0"/>
    <xf numFmtId="178" fontId="37" fillId="0" borderId="0"/>
    <xf numFmtId="43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79" fontId="65" fillId="0" borderId="0" applyFont="0" applyFill="0" applyBorder="0" applyAlignment="0" applyProtection="0"/>
    <xf numFmtId="180" fontId="37" fillId="0" borderId="0"/>
    <xf numFmtId="0" fontId="38" fillId="0" borderId="0" applyProtection="0"/>
    <xf numFmtId="181" fontId="37" fillId="0" borderId="0"/>
    <xf numFmtId="2" fontId="38" fillId="0" borderId="0" applyProtection="0"/>
    <xf numFmtId="38" fontId="40" fillId="11" borderId="0" applyNumberFormat="0" applyBorder="0" applyAlignment="0" applyProtection="0"/>
    <xf numFmtId="0" fontId="39" fillId="0" borderId="1" applyNumberFormat="0" applyAlignment="0" applyProtection="0">
      <alignment horizontal="left" vertical="center"/>
    </xf>
    <xf numFmtId="0" fontId="39" fillId="0" borderId="2">
      <alignment horizontal="left" vertical="center"/>
    </xf>
    <xf numFmtId="0" fontId="35" fillId="0" borderId="0" applyProtection="0"/>
    <xf numFmtId="0" fontId="39" fillId="0" borderId="0" applyProtection="0"/>
    <xf numFmtId="10" fontId="40" fillId="3" borderId="3" applyNumberFormat="0" applyBorder="0" applyAlignment="0" applyProtection="0"/>
    <xf numFmtId="37" fontId="42" fillId="0" borderId="0"/>
    <xf numFmtId="0" fontId="41" fillId="0" borderId="0"/>
    <xf numFmtId="0" fontId="43" fillId="0" borderId="0"/>
    <xf numFmtId="0" fontId="45" fillId="0" borderId="0"/>
    <xf numFmtId="10" fontId="25" fillId="0" borderId="0" applyFont="0" applyFill="0" applyBorder="0" applyAlignment="0" applyProtection="0"/>
    <xf numFmtId="1" fontId="25" fillId="0" borderId="0"/>
    <xf numFmtId="0" fontId="14" fillId="0" borderId="0" applyNumberFormat="0" applyFill="0" applyBorder="0" applyAlignment="0" applyProtection="0"/>
    <xf numFmtId="0" fontId="38" fillId="0" borderId="4" applyProtection="0"/>
    <xf numFmtId="9" fontId="6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65" fillId="0" borderId="0" applyFon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" fillId="0" borderId="3">
      <alignment horizontal="distributed" vertical="center" wrapText="1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5" fillId="0" borderId="0">
      <alignment vertical="center"/>
    </xf>
    <xf numFmtId="0" fontId="15" fillId="0" borderId="0"/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5" fillId="0" borderId="0">
      <alignment vertical="center"/>
    </xf>
    <xf numFmtId="0" fontId="65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/>
    <xf numFmtId="0" fontId="65" fillId="0" borderId="0"/>
    <xf numFmtId="0" fontId="3" fillId="0" borderId="0"/>
    <xf numFmtId="0" fontId="19" fillId="0" borderId="0"/>
    <xf numFmtId="0" fontId="19" fillId="0" borderId="0">
      <alignment vertical="center"/>
    </xf>
    <xf numFmtId="0" fontId="65" fillId="0" borderId="0"/>
    <xf numFmtId="0" fontId="65" fillId="0" borderId="0">
      <alignment vertical="center"/>
    </xf>
    <xf numFmtId="0" fontId="65" fillId="0" borderId="0"/>
    <xf numFmtId="0" fontId="10" fillId="0" borderId="0">
      <alignment vertical="center"/>
    </xf>
    <xf numFmtId="0" fontId="65" fillId="0" borderId="0">
      <alignment vertical="center"/>
    </xf>
    <xf numFmtId="0" fontId="10" fillId="0" borderId="0">
      <alignment vertical="center"/>
    </xf>
    <xf numFmtId="0" fontId="65" fillId="0" borderId="0"/>
    <xf numFmtId="0" fontId="11" fillId="0" borderId="0">
      <alignment vertical="center"/>
    </xf>
    <xf numFmtId="0" fontId="19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/>
    <xf numFmtId="0" fontId="19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/>
    <xf numFmtId="0" fontId="65" fillId="0" borderId="0">
      <alignment vertical="center"/>
    </xf>
    <xf numFmtId="0" fontId="65" fillId="0" borderId="0">
      <alignment vertical="center"/>
    </xf>
    <xf numFmtId="0" fontId="19" fillId="0" borderId="0">
      <alignment vertical="center"/>
    </xf>
    <xf numFmtId="0" fontId="65" fillId="0" borderId="0">
      <alignment vertical="center"/>
    </xf>
    <xf numFmtId="0" fontId="58" fillId="0" borderId="0"/>
    <xf numFmtId="0" fontId="58" fillId="0" borderId="0"/>
    <xf numFmtId="0" fontId="19" fillId="0" borderId="0">
      <alignment vertical="center"/>
    </xf>
    <xf numFmtId="0" fontId="65" fillId="0" borderId="0"/>
    <xf numFmtId="0" fontId="65" fillId="0" borderId="0">
      <alignment vertical="center"/>
    </xf>
    <xf numFmtId="0" fontId="19" fillId="0" borderId="0">
      <alignment vertical="center"/>
    </xf>
    <xf numFmtId="0" fontId="65" fillId="0" borderId="0"/>
    <xf numFmtId="0" fontId="65" fillId="0" borderId="0"/>
    <xf numFmtId="0" fontId="19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/>
    <xf numFmtId="0" fontId="15" fillId="0" borderId="0"/>
    <xf numFmtId="0" fontId="65" fillId="0" borderId="0"/>
    <xf numFmtId="0" fontId="65" fillId="0" borderId="0"/>
    <xf numFmtId="0" fontId="15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5" fillId="0" borderId="0">
      <alignment vertical="center"/>
    </xf>
    <xf numFmtId="0" fontId="15" fillId="0" borderId="0"/>
    <xf numFmtId="0" fontId="19" fillId="0" borderId="0">
      <alignment vertical="center"/>
    </xf>
    <xf numFmtId="0" fontId="15" fillId="0" borderId="0">
      <alignment vertical="center"/>
    </xf>
    <xf numFmtId="0" fontId="65" fillId="0" borderId="0">
      <alignment vertical="center"/>
    </xf>
    <xf numFmtId="0" fontId="6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/>
    <xf numFmtId="9" fontId="65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9" fillId="29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182" fontId="48" fillId="0" borderId="0" applyFont="0" applyFill="0" applyBorder="0" applyAlignment="0" applyProtection="0"/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57" fillId="23" borderId="13" applyNumberFormat="0" applyAlignment="0" applyProtection="0">
      <alignment vertical="center"/>
    </xf>
    <xf numFmtId="0" fontId="57" fillId="23" borderId="13" applyNumberFormat="0" applyAlignment="0" applyProtection="0">
      <alignment vertical="center"/>
    </xf>
    <xf numFmtId="0" fontId="57" fillId="23" borderId="13" applyNumberFormat="0" applyAlignment="0" applyProtection="0">
      <alignment vertical="center"/>
    </xf>
    <xf numFmtId="0" fontId="57" fillId="23" borderId="13" applyNumberFormat="0" applyAlignment="0" applyProtection="0">
      <alignment vertical="center"/>
    </xf>
    <xf numFmtId="0" fontId="57" fillId="23" borderId="13" applyNumberFormat="0" applyAlignment="0" applyProtection="0">
      <alignment vertical="center"/>
    </xf>
    <xf numFmtId="0" fontId="57" fillId="23" borderId="13" applyNumberFormat="0" applyAlignment="0" applyProtection="0">
      <alignment vertical="center"/>
    </xf>
    <xf numFmtId="0" fontId="57" fillId="23" borderId="13" applyNumberFormat="0" applyAlignment="0" applyProtection="0">
      <alignment vertical="center"/>
    </xf>
    <xf numFmtId="0" fontId="57" fillId="23" borderId="1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37" fillId="0" borderId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1" fontId="65" fillId="0" borderId="0" applyFont="0" applyFill="0" applyBorder="0" applyAlignment="0" applyProtection="0"/>
    <xf numFmtId="187" fontId="48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60" fillId="0" borderId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1" borderId="15" applyNumberFormat="0" applyAlignment="0" applyProtection="0">
      <alignment vertical="center"/>
    </xf>
    <xf numFmtId="0" fontId="62" fillId="11" borderId="15" applyNumberFormat="0" applyAlignment="0" applyProtection="0">
      <alignment vertical="center"/>
    </xf>
    <xf numFmtId="0" fontId="62" fillId="11" borderId="15" applyNumberFormat="0" applyAlignment="0" applyProtection="0">
      <alignment vertical="center"/>
    </xf>
    <xf numFmtId="0" fontId="62" fillId="11" borderId="15" applyNumberFormat="0" applyAlignment="0" applyProtection="0">
      <alignment vertical="center"/>
    </xf>
    <xf numFmtId="0" fontId="62" fillId="11" borderId="15" applyNumberFormat="0" applyAlignment="0" applyProtection="0">
      <alignment vertical="center"/>
    </xf>
    <xf numFmtId="0" fontId="62" fillId="11" borderId="15" applyNumberFormat="0" applyAlignment="0" applyProtection="0">
      <alignment vertical="center"/>
    </xf>
    <xf numFmtId="0" fontId="62" fillId="11" borderId="15" applyNumberFormat="0" applyAlignment="0" applyProtection="0">
      <alignment vertical="center"/>
    </xf>
    <xf numFmtId="0" fontId="62" fillId="11" borderId="15" applyNumberFormat="0" applyAlignment="0" applyProtection="0">
      <alignment vertical="center"/>
    </xf>
    <xf numFmtId="0" fontId="62" fillId="3" borderId="15" applyNumberFormat="0" applyAlignment="0" applyProtection="0">
      <alignment vertical="center"/>
    </xf>
    <xf numFmtId="0" fontId="52" fillId="5" borderId="12" applyNumberFormat="0" applyAlignment="0" applyProtection="0">
      <alignment vertical="center"/>
    </xf>
    <xf numFmtId="0" fontId="52" fillId="5" borderId="12" applyNumberFormat="0" applyAlignment="0" applyProtection="0">
      <alignment vertical="center"/>
    </xf>
    <xf numFmtId="0" fontId="52" fillId="5" borderId="12" applyNumberFormat="0" applyAlignment="0" applyProtection="0">
      <alignment vertical="center"/>
    </xf>
    <xf numFmtId="0" fontId="52" fillId="5" borderId="12" applyNumberFormat="0" applyAlignment="0" applyProtection="0">
      <alignment vertical="center"/>
    </xf>
    <xf numFmtId="0" fontId="52" fillId="5" borderId="12" applyNumberFormat="0" applyAlignment="0" applyProtection="0">
      <alignment vertical="center"/>
    </xf>
    <xf numFmtId="0" fontId="52" fillId="5" borderId="12" applyNumberFormat="0" applyAlignment="0" applyProtection="0">
      <alignment vertical="center"/>
    </xf>
    <xf numFmtId="0" fontId="52" fillId="5" borderId="12" applyNumberFormat="0" applyAlignment="0" applyProtection="0">
      <alignment vertical="center"/>
    </xf>
    <xf numFmtId="0" fontId="52" fillId="5" borderId="12" applyNumberFormat="0" applyAlignment="0" applyProtection="0">
      <alignment vertical="center"/>
    </xf>
    <xf numFmtId="1" fontId="3" fillId="0" borderId="3">
      <alignment vertical="center"/>
      <protection locked="0"/>
    </xf>
    <xf numFmtId="0" fontId="63" fillId="0" borderId="0"/>
    <xf numFmtId="0" fontId="63" fillId="0" borderId="0"/>
    <xf numFmtId="188" fontId="3" fillId="0" borderId="3">
      <alignment vertical="center"/>
      <protection locked="0"/>
    </xf>
    <xf numFmtId="0" fontId="25" fillId="0" borderId="0"/>
    <xf numFmtId="0" fontId="59" fillId="0" borderId="0"/>
    <xf numFmtId="0" fontId="18" fillId="0" borderId="0"/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65" fillId="7" borderId="16" applyNumberFormat="0" applyFont="0" applyAlignment="0" applyProtection="0">
      <alignment vertical="center"/>
    </xf>
    <xf numFmtId="0" fontId="65" fillId="7" borderId="16" applyNumberFormat="0" applyFont="0" applyAlignment="0" applyProtection="0">
      <alignment vertical="center"/>
    </xf>
    <xf numFmtId="0" fontId="65" fillId="7" borderId="16" applyNumberFormat="0" applyFont="0" applyAlignment="0" applyProtection="0">
      <alignment vertical="center"/>
    </xf>
    <xf numFmtId="0" fontId="65" fillId="7" borderId="16" applyNumberFormat="0" applyFont="0" applyAlignment="0" applyProtection="0">
      <alignment vertical="center"/>
    </xf>
    <xf numFmtId="0" fontId="65" fillId="7" borderId="16" applyNumberFormat="0" applyFont="0" applyAlignment="0" applyProtection="0">
      <alignment vertical="center"/>
    </xf>
    <xf numFmtId="0" fontId="65" fillId="7" borderId="16" applyNumberFormat="0" applyFont="0" applyAlignment="0" applyProtection="0">
      <alignment vertical="center"/>
    </xf>
    <xf numFmtId="0" fontId="65" fillId="7" borderId="16" applyNumberFormat="0" applyFont="0" applyAlignment="0" applyProtection="0">
      <alignment vertical="center"/>
    </xf>
    <xf numFmtId="0" fontId="65" fillId="7" borderId="16" applyNumberFormat="0" applyFont="0" applyAlignment="0" applyProtection="0">
      <alignment vertical="center"/>
    </xf>
    <xf numFmtId="0" fontId="65" fillId="7" borderId="16" applyNumberFormat="0" applyFont="0" applyAlignment="0" applyProtection="0">
      <alignment vertical="center"/>
    </xf>
    <xf numFmtId="0" fontId="65" fillId="7" borderId="16" applyNumberFormat="0" applyFont="0" applyAlignment="0" applyProtection="0">
      <alignment vertical="center"/>
    </xf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64" fillId="0" borderId="0"/>
  </cellStyleXfs>
  <cellXfs count="356">
    <xf numFmtId="0" fontId="0" fillId="0" borderId="0" xfId="0"/>
    <xf numFmtId="0" fontId="0" fillId="0" borderId="0" xfId="0" applyFill="1"/>
    <xf numFmtId="1" fontId="2" fillId="0" borderId="0" xfId="0" applyNumberFormat="1" applyFont="1" applyFill="1"/>
    <xf numFmtId="1" fontId="3" fillId="0" borderId="0" xfId="0" applyNumberFormat="1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189" fontId="2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/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/>
    <xf numFmtId="0" fontId="2" fillId="0" borderId="3" xfId="0" applyFont="1" applyFill="1" applyBorder="1"/>
    <xf numFmtId="0" fontId="65" fillId="0" borderId="0" xfId="566">
      <alignment vertical="center"/>
    </xf>
    <xf numFmtId="0" fontId="65" fillId="0" borderId="0" xfId="566" applyFill="1">
      <alignment vertical="center"/>
    </xf>
    <xf numFmtId="0" fontId="0" fillId="0" borderId="0" xfId="566" applyFont="1">
      <alignment vertical="center"/>
    </xf>
    <xf numFmtId="0" fontId="0" fillId="0" borderId="0" xfId="566" applyFont="1" applyFill="1">
      <alignment vertical="center"/>
    </xf>
    <xf numFmtId="0" fontId="4" fillId="0" borderId="3" xfId="566" applyFont="1" applyBorder="1" applyAlignment="1">
      <alignment horizontal="center" vertical="center" wrapText="1"/>
    </xf>
    <xf numFmtId="0" fontId="75" fillId="0" borderId="3" xfId="0" applyFont="1" applyBorder="1" applyAlignment="1">
      <alignment horizontal="left" vertical="center" wrapText="1"/>
    </xf>
    <xf numFmtId="0" fontId="76" fillId="0" borderId="3" xfId="0" applyFont="1" applyBorder="1" applyAlignment="1">
      <alignment horizontal="center" vertical="center" wrapText="1"/>
    </xf>
    <xf numFmtId="191" fontId="7" fillId="0" borderId="3" xfId="0" applyNumberFormat="1" applyFont="1" applyFill="1" applyBorder="1" applyAlignment="1">
      <alignment horizontal="left" vertical="center" wrapText="1"/>
    </xf>
    <xf numFmtId="0" fontId="4" fillId="0" borderId="3" xfId="566" applyFont="1" applyBorder="1" applyAlignment="1">
      <alignment horizontal="center" vertical="center"/>
    </xf>
    <xf numFmtId="189" fontId="4" fillId="0" borderId="3" xfId="902" applyNumberFormat="1" applyFont="1" applyFill="1" applyBorder="1" applyAlignment="1">
      <alignment horizontal="center" vertical="center" wrapText="1"/>
    </xf>
    <xf numFmtId="0" fontId="5" fillId="0" borderId="0" xfId="566" applyFont="1">
      <alignment vertical="center"/>
    </xf>
    <xf numFmtId="0" fontId="4" fillId="0" borderId="17" xfId="566" applyFont="1" applyBorder="1" applyAlignment="1">
      <alignment horizontal="center" vertical="center" wrapText="1"/>
    </xf>
    <xf numFmtId="0" fontId="4" fillId="0" borderId="17" xfId="566" applyFont="1" applyFill="1" applyBorder="1" applyAlignment="1">
      <alignment horizontal="center" vertical="center" wrapText="1"/>
    </xf>
    <xf numFmtId="191" fontId="7" fillId="0" borderId="3" xfId="0" applyNumberFormat="1" applyFont="1" applyFill="1" applyBorder="1" applyAlignment="1">
      <alignment vertical="center" wrapText="1"/>
    </xf>
    <xf numFmtId="189" fontId="2" fillId="0" borderId="3" xfId="903" applyNumberFormat="1" applyFont="1" applyBorder="1" applyAlignment="1">
      <alignment vertical="center" wrapText="1"/>
    </xf>
    <xf numFmtId="0" fontId="77" fillId="0" borderId="3" xfId="0" applyFont="1" applyBorder="1" applyAlignment="1">
      <alignment horizontal="center" vertical="center" wrapText="1"/>
    </xf>
    <xf numFmtId="189" fontId="2" fillId="0" borderId="3" xfId="0" applyNumberFormat="1" applyFont="1" applyFill="1" applyBorder="1" applyAlignment="1">
      <alignment horizontal="right" vertical="center" wrapText="1"/>
    </xf>
    <xf numFmtId="189" fontId="7" fillId="0" borderId="3" xfId="0" applyNumberFormat="1" applyFont="1" applyFill="1" applyBorder="1" applyAlignment="1">
      <alignment vertical="center" wrapText="1"/>
    </xf>
    <xf numFmtId="191" fontId="2" fillId="0" borderId="3" xfId="0" applyNumberFormat="1" applyFont="1" applyFill="1" applyBorder="1" applyAlignment="1">
      <alignment vertical="center" wrapText="1"/>
    </xf>
    <xf numFmtId="189" fontId="4" fillId="0" borderId="3" xfId="903" applyNumberFormat="1" applyFont="1" applyBorder="1" applyAlignment="1">
      <alignment vertical="center" wrapText="1"/>
    </xf>
    <xf numFmtId="189" fontId="4" fillId="0" borderId="3" xfId="903" applyNumberFormat="1" applyFont="1" applyFill="1" applyBorder="1" applyAlignment="1">
      <alignment vertical="center" wrapText="1"/>
    </xf>
    <xf numFmtId="0" fontId="5" fillId="0" borderId="0" xfId="572" applyFont="1" applyFill="1"/>
    <xf numFmtId="0" fontId="0" fillId="0" borderId="0" xfId="572" applyFont="1" applyFill="1"/>
    <xf numFmtId="0" fontId="0" fillId="0" borderId="18" xfId="572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18" applyFont="1" applyFill="1" applyBorder="1" applyAlignment="1">
      <alignment horizontal="center" vertical="center" wrapText="1"/>
    </xf>
    <xf numFmtId="0" fontId="5" fillId="0" borderId="3" xfId="520" applyFont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89" fontId="0" fillId="0" borderId="3" xfId="522" applyNumberFormat="1" applyFont="1" applyBorder="1" applyAlignment="1">
      <alignment vertical="center" wrapText="1"/>
    </xf>
    <xf numFmtId="0" fontId="0" fillId="0" borderId="3" xfId="572" applyFont="1" applyFill="1" applyBorder="1" applyAlignment="1">
      <alignment vertical="center"/>
    </xf>
    <xf numFmtId="49" fontId="0" fillId="0" borderId="3" xfId="0" applyNumberFormat="1" applyFill="1" applyBorder="1" applyAlignment="1" applyProtection="1">
      <alignment horizontal="left" vertical="center" wrapText="1"/>
    </xf>
    <xf numFmtId="0" fontId="0" fillId="0" borderId="3" xfId="572" applyFont="1" applyFill="1" applyBorder="1"/>
    <xf numFmtId="49" fontId="5" fillId="0" borderId="3" xfId="0" applyNumberFormat="1" applyFont="1" applyFill="1" applyBorder="1" applyAlignment="1" applyProtection="1">
      <alignment horizontal="center" vertical="center" wrapText="1"/>
    </xf>
    <xf numFmtId="3" fontId="8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568" applyFont="1">
      <alignment vertical="center"/>
    </xf>
    <xf numFmtId="0" fontId="65" fillId="0" borderId="0" xfId="572" applyFill="1"/>
    <xf numFmtId="0" fontId="5" fillId="0" borderId="3" xfId="572" applyFont="1" applyFill="1" applyBorder="1" applyAlignment="1">
      <alignment horizontal="center" vertical="center" wrapText="1"/>
    </xf>
    <xf numFmtId="0" fontId="5" fillId="0" borderId="3" xfId="508" applyFont="1" applyFill="1" applyBorder="1" applyAlignment="1">
      <alignment horizontal="left" vertical="center"/>
    </xf>
    <xf numFmtId="189" fontId="8" fillId="0" borderId="3" xfId="903" applyNumberFormat="1" applyFont="1" applyFill="1" applyBorder="1" applyAlignment="1">
      <alignment horizontal="right" vertical="center" wrapText="1"/>
    </xf>
    <xf numFmtId="192" fontId="5" fillId="0" borderId="0" xfId="572" applyNumberFormat="1" applyFont="1" applyFill="1"/>
    <xf numFmtId="10" fontId="5" fillId="0" borderId="0" xfId="207" applyNumberFormat="1" applyFont="1" applyFill="1" applyAlignment="1"/>
    <xf numFmtId="0" fontId="0" fillId="0" borderId="3" xfId="508" applyFont="1" applyFill="1" applyBorder="1" applyAlignment="1">
      <alignment horizontal="left" vertical="center" indent="1"/>
    </xf>
    <xf numFmtId="0" fontId="5" fillId="0" borderId="3" xfId="572" applyFont="1" applyFill="1" applyBorder="1"/>
    <xf numFmtId="0" fontId="5" fillId="0" borderId="3" xfId="508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65" fillId="0" borderId="3" xfId="572" applyFill="1" applyBorder="1"/>
    <xf numFmtId="0" fontId="5" fillId="0" borderId="3" xfId="568" applyFont="1" applyBorder="1" applyAlignment="1">
      <alignment horizontal="center" vertical="center"/>
    </xf>
    <xf numFmtId="0" fontId="8" fillId="0" borderId="3" xfId="581" applyFont="1" applyFill="1" applyBorder="1">
      <alignment vertical="center"/>
    </xf>
    <xf numFmtId="192" fontId="5" fillId="0" borderId="3" xfId="573" applyNumberFormat="1" applyFont="1" applyFill="1" applyBorder="1" applyAlignment="1" applyProtection="1">
      <alignment horizontal="right" vertical="center" wrapText="1"/>
    </xf>
    <xf numFmtId="0" fontId="10" fillId="0" borderId="3" xfId="581" applyFont="1" applyFill="1" applyBorder="1" applyAlignment="1">
      <alignment horizontal="left" vertical="center" indent="1"/>
    </xf>
    <xf numFmtId="192" fontId="0" fillId="0" borderId="3" xfId="573" applyNumberFormat="1" applyFont="1" applyFill="1" applyBorder="1" applyAlignment="1" applyProtection="1">
      <alignment horizontal="right" vertical="center" wrapText="1"/>
    </xf>
    <xf numFmtId="0" fontId="10" fillId="0" borderId="3" xfId="581" applyFont="1" applyFill="1" applyBorder="1" applyAlignment="1">
      <alignment horizontal="left" vertical="center" wrapText="1" indent="1"/>
    </xf>
    <xf numFmtId="0" fontId="8" fillId="0" borderId="3" xfId="581" applyFont="1" applyFill="1" applyBorder="1" applyAlignment="1">
      <alignment horizontal="center" vertical="center"/>
    </xf>
    <xf numFmtId="0" fontId="0" fillId="0" borderId="3" xfId="572" applyFont="1" applyFill="1" applyBorder="1" applyAlignment="1">
      <alignment vertical="center" wrapText="1"/>
    </xf>
    <xf numFmtId="192" fontId="0" fillId="0" borderId="3" xfId="903" applyNumberFormat="1" applyFont="1" applyFill="1" applyBorder="1" applyAlignment="1">
      <alignment horizontal="right" vertical="center" wrapText="1"/>
    </xf>
    <xf numFmtId="0" fontId="5" fillId="0" borderId="3" xfId="567" applyFont="1" applyFill="1" applyBorder="1" applyAlignment="1">
      <alignment horizontal="center" vertical="center"/>
    </xf>
    <xf numFmtId="192" fontId="65" fillId="0" borderId="0" xfId="572" applyNumberFormat="1" applyFill="1"/>
    <xf numFmtId="0" fontId="11" fillId="0" borderId="0" xfId="576" applyFont="1" applyAlignment="1">
      <alignment horizontal="center" vertical="center" wrapText="1"/>
    </xf>
    <xf numFmtId="0" fontId="65" fillId="0" borderId="0" xfId="576" applyAlignment="1">
      <alignment vertical="center" wrapText="1"/>
    </xf>
    <xf numFmtId="0" fontId="65" fillId="0" borderId="0" xfId="576" applyFill="1" applyAlignment="1">
      <alignment vertical="center" wrapText="1"/>
    </xf>
    <xf numFmtId="0" fontId="0" fillId="0" borderId="0" xfId="576" applyFont="1" applyAlignment="1">
      <alignment vertical="center" wrapText="1"/>
    </xf>
    <xf numFmtId="0" fontId="2" fillId="0" borderId="3" xfId="576" applyFont="1" applyBorder="1" applyAlignment="1">
      <alignment horizontal="left" vertical="center" wrapText="1"/>
    </xf>
    <xf numFmtId="0" fontId="75" fillId="0" borderId="3" xfId="0" applyFont="1" applyBorder="1" applyAlignment="1">
      <alignment horizontal="center" vertical="center"/>
    </xf>
    <xf numFmtId="189" fontId="2" fillId="0" borderId="3" xfId="576" applyNumberFormat="1" applyFont="1" applyFill="1" applyBorder="1" applyAlignment="1">
      <alignment vertical="center" wrapText="1"/>
    </xf>
    <xf numFmtId="189" fontId="2" fillId="0" borderId="3" xfId="0" applyNumberFormat="1" applyFont="1" applyBorder="1" applyAlignment="1">
      <alignment vertical="center" wrapText="1"/>
    </xf>
    <xf numFmtId="0" fontId="11" fillId="0" borderId="0" xfId="576" applyFont="1" applyFill="1" applyAlignment="1">
      <alignment horizontal="center" vertical="center" wrapText="1"/>
    </xf>
    <xf numFmtId="0" fontId="0" fillId="0" borderId="0" xfId="519" applyFont="1" applyFill="1" applyAlignment="1">
      <alignment vertical="center" wrapText="1"/>
    </xf>
    <xf numFmtId="0" fontId="3" fillId="0" borderId="18" xfId="519" applyFont="1" applyFill="1" applyBorder="1" applyAlignment="1">
      <alignment horizontal="right" vertical="center"/>
    </xf>
    <xf numFmtId="0" fontId="4" fillId="0" borderId="3" xfId="583" applyFont="1" applyFill="1" applyBorder="1" applyAlignment="1">
      <alignment horizontal="center" vertical="center" wrapText="1"/>
    </xf>
    <xf numFmtId="0" fontId="4" fillId="0" borderId="3" xfId="518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89" fontId="2" fillId="0" borderId="3" xfId="522" applyNumberFormat="1" applyFont="1" applyBorder="1" applyAlignment="1">
      <alignment horizontal="center" vertical="center" wrapText="1"/>
    </xf>
    <xf numFmtId="0" fontId="0" fillId="0" borderId="0" xfId="569" applyFont="1" applyFill="1">
      <alignment vertical="center"/>
    </xf>
    <xf numFmtId="0" fontId="2" fillId="0" borderId="0" xfId="569" applyFont="1" applyFill="1">
      <alignment vertical="center"/>
    </xf>
    <xf numFmtId="0" fontId="0" fillId="0" borderId="18" xfId="569" applyFont="1" applyFill="1" applyBorder="1" applyAlignment="1">
      <alignment vertical="center"/>
    </xf>
    <xf numFmtId="0" fontId="5" fillId="0" borderId="19" xfId="578" applyFont="1" applyFill="1" applyBorder="1" applyAlignment="1">
      <alignment horizontal="center" vertical="center" wrapText="1"/>
    </xf>
    <xf numFmtId="0" fontId="5" fillId="0" borderId="20" xfId="520" applyFont="1" applyBorder="1" applyAlignment="1">
      <alignment horizontal="center" vertical="center"/>
    </xf>
    <xf numFmtId="49" fontId="65" fillId="0" borderId="3" xfId="578" applyNumberFormat="1" applyFill="1" applyBorder="1" applyAlignment="1" applyProtection="1">
      <alignment horizontal="left" vertical="center" wrapText="1"/>
    </xf>
    <xf numFmtId="192" fontId="2" fillId="0" borderId="3" xfId="515" applyNumberFormat="1" applyFont="1" applyFill="1" applyBorder="1" applyAlignment="1" applyProtection="1">
      <alignment vertical="center"/>
    </xf>
    <xf numFmtId="192" fontId="0" fillId="0" borderId="3" xfId="515" applyNumberFormat="1" applyFont="1" applyFill="1" applyBorder="1" applyAlignment="1" applyProtection="1">
      <alignment horizontal="right" vertical="center"/>
    </xf>
    <xf numFmtId="0" fontId="5" fillId="0" borderId="3" xfId="578" applyFont="1" applyBorder="1" applyAlignment="1">
      <alignment horizontal="center" vertical="center"/>
    </xf>
    <xf numFmtId="192" fontId="4" fillId="0" borderId="3" xfId="515" applyNumberFormat="1" applyFont="1" applyFill="1" applyBorder="1" applyAlignment="1" applyProtection="1">
      <alignment vertical="center"/>
    </xf>
    <xf numFmtId="192" fontId="5" fillId="0" borderId="3" xfId="515" applyNumberFormat="1" applyFont="1" applyFill="1" applyBorder="1" applyAlignment="1" applyProtection="1">
      <alignment horizontal="right" vertical="center"/>
    </xf>
    <xf numFmtId="0" fontId="5" fillId="0" borderId="0" xfId="569" applyFont="1" applyAlignment="1">
      <alignment vertical="center" wrapText="1"/>
    </xf>
    <xf numFmtId="0" fontId="0" fillId="0" borderId="0" xfId="569" applyFont="1" applyAlignment="1">
      <alignment vertical="center" wrapText="1"/>
    </xf>
    <xf numFmtId="0" fontId="0" fillId="0" borderId="0" xfId="569" applyFont="1" applyFill="1" applyAlignment="1">
      <alignment vertical="center" wrapText="1"/>
    </xf>
    <xf numFmtId="0" fontId="2" fillId="0" borderId="0" xfId="569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3" fontId="2" fillId="38" borderId="3" xfId="0" applyNumberFormat="1" applyFont="1" applyFill="1" applyBorder="1" applyAlignment="1" applyProtection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38" borderId="21" xfId="0" applyNumberFormat="1" applyFont="1" applyFill="1" applyBorder="1" applyAlignment="1" applyProtection="1">
      <alignment horizontal="left" vertical="center"/>
    </xf>
    <xf numFmtId="0" fontId="4" fillId="0" borderId="21" xfId="0" applyFont="1" applyBorder="1" applyAlignment="1">
      <alignment vertical="center" wrapText="1"/>
    </xf>
    <xf numFmtId="189" fontId="4" fillId="0" borderId="3" xfId="0" applyNumberFormat="1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89" fontId="2" fillId="0" borderId="21" xfId="0" applyNumberFormat="1" applyFont="1" applyBorder="1" applyAlignment="1">
      <alignment vertical="center" wrapText="1"/>
    </xf>
    <xf numFmtId="189" fontId="4" fillId="0" borderId="21" xfId="0" applyNumberFormat="1" applyFont="1" applyBorder="1" applyAlignment="1">
      <alignment vertical="center" wrapText="1"/>
    </xf>
    <xf numFmtId="189" fontId="2" fillId="0" borderId="3" xfId="0" applyNumberFormat="1" applyFont="1" applyFill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189" fontId="4" fillId="0" borderId="3" xfId="569" applyNumberFormat="1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189" fontId="2" fillId="0" borderId="3" xfId="569" applyNumberFormat="1" applyFont="1" applyBorder="1" applyAlignment="1">
      <alignment vertical="center" wrapText="1"/>
    </xf>
    <xf numFmtId="189" fontId="2" fillId="0" borderId="3" xfId="569" applyNumberFormat="1" applyFont="1" applyFill="1" applyBorder="1" applyAlignment="1">
      <alignment vertical="center" wrapText="1"/>
    </xf>
    <xf numFmtId="189" fontId="4" fillId="0" borderId="3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89" fontId="4" fillId="0" borderId="3" xfId="569" applyNumberFormat="1" applyFont="1" applyFill="1" applyBorder="1" applyAlignment="1">
      <alignment vertical="center" wrapText="1"/>
    </xf>
    <xf numFmtId="0" fontId="5" fillId="0" borderId="0" xfId="569" applyFont="1">
      <alignment vertical="center"/>
    </xf>
    <xf numFmtId="0" fontId="0" fillId="0" borderId="0" xfId="569" applyFont="1">
      <alignment vertical="center"/>
    </xf>
    <xf numFmtId="0" fontId="65" fillId="0" borderId="0" xfId="569">
      <alignment vertical="center"/>
    </xf>
    <xf numFmtId="0" fontId="2" fillId="0" borderId="0" xfId="569" applyFont="1">
      <alignment vertical="center"/>
    </xf>
    <xf numFmtId="189" fontId="4" fillId="0" borderId="3" xfId="0" applyNumberFormat="1" applyFont="1" applyFill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569" applyFont="1" applyFill="1">
      <alignment vertical="center"/>
    </xf>
    <xf numFmtId="0" fontId="65" fillId="0" borderId="0" xfId="569" applyFill="1">
      <alignment vertical="center"/>
    </xf>
    <xf numFmtId="191" fontId="2" fillId="0" borderId="0" xfId="569" applyNumberFormat="1" applyFont="1">
      <alignment vertical="center"/>
    </xf>
    <xf numFmtId="0" fontId="2" fillId="0" borderId="3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vertical="center" wrapText="1"/>
    </xf>
    <xf numFmtId="194" fontId="2" fillId="0" borderId="3" xfId="0" applyNumberFormat="1" applyFont="1" applyFill="1" applyBorder="1" applyAlignment="1">
      <alignment vertical="center" wrapText="1"/>
    </xf>
    <xf numFmtId="0" fontId="65" fillId="0" borderId="0" xfId="569" applyAlignment="1">
      <alignment vertical="center" wrapText="1"/>
    </xf>
    <xf numFmtId="0" fontId="2" fillId="0" borderId="22" xfId="0" applyNumberFormat="1" applyFont="1" applyFill="1" applyBorder="1" applyAlignment="1" applyProtection="1">
      <alignment horizontal="left" vertical="center"/>
    </xf>
    <xf numFmtId="195" fontId="4" fillId="0" borderId="3" xfId="0" applyNumberFormat="1" applyFont="1" applyFill="1" applyBorder="1" applyAlignment="1">
      <alignment vertical="center" wrapText="1"/>
    </xf>
    <xf numFmtId="194" fontId="4" fillId="0" borderId="3" xfId="0" applyNumberFormat="1" applyFont="1" applyFill="1" applyBorder="1" applyAlignment="1">
      <alignment vertical="center" wrapText="1"/>
    </xf>
    <xf numFmtId="0" fontId="4" fillId="0" borderId="3" xfId="569" applyFont="1" applyBorder="1" applyAlignment="1">
      <alignment vertical="center" wrapText="1"/>
    </xf>
    <xf numFmtId="189" fontId="2" fillId="0" borderId="3" xfId="576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89" fontId="4" fillId="0" borderId="3" xfId="522" applyNumberFormat="1" applyFont="1" applyBorder="1" applyAlignment="1">
      <alignment horizontal="center" vertical="center" wrapText="1"/>
    </xf>
    <xf numFmtId="3" fontId="0" fillId="0" borderId="0" xfId="0" applyNumberFormat="1" applyFont="1" applyAlignment="1">
      <alignment vertical="top"/>
    </xf>
    <xf numFmtId="3" fontId="5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5" fillId="0" borderId="0" xfId="0" applyNumberFormat="1" applyFont="1"/>
    <xf numFmtId="3" fontId="0" fillId="0" borderId="0" xfId="0" applyNumberFormat="1" applyFont="1"/>
    <xf numFmtId="0" fontId="0" fillId="0" borderId="0" xfId="0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191" fontId="5" fillId="0" borderId="3" xfId="570" applyNumberFormat="1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vertical="center"/>
    </xf>
    <xf numFmtId="191" fontId="0" fillId="0" borderId="3" xfId="570" applyNumberFormat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vertical="center"/>
    </xf>
    <xf numFmtId="191" fontId="0" fillId="0" borderId="3" xfId="570" applyNumberFormat="1" applyFont="1" applyFill="1" applyBorder="1" applyAlignment="1">
      <alignment vertical="center" wrapText="1"/>
    </xf>
    <xf numFmtId="49" fontId="5" fillId="0" borderId="3" xfId="579" applyNumberFormat="1" applyFont="1" applyFill="1" applyBorder="1" applyAlignment="1">
      <alignment vertical="center"/>
    </xf>
    <xf numFmtId="49" fontId="0" fillId="0" borderId="3" xfId="579" applyNumberFormat="1" applyFont="1" applyFill="1" applyBorder="1" applyAlignment="1">
      <alignment horizontal="left" vertical="center" indent="1"/>
    </xf>
    <xf numFmtId="3" fontId="4" fillId="0" borderId="3" xfId="0" applyNumberFormat="1" applyFont="1" applyBorder="1" applyAlignment="1">
      <alignment vertical="center"/>
    </xf>
    <xf numFmtId="0" fontId="5" fillId="0" borderId="0" xfId="0" applyFont="1"/>
    <xf numFmtId="3" fontId="0" fillId="0" borderId="3" xfId="0" applyNumberFormat="1" applyFont="1" applyBorder="1"/>
    <xf numFmtId="3" fontId="2" fillId="0" borderId="3" xfId="0" applyNumberFormat="1" applyFont="1" applyBorder="1"/>
    <xf numFmtId="3" fontId="4" fillId="0" borderId="3" xfId="0" applyNumberFormat="1" applyFont="1" applyBorder="1"/>
    <xf numFmtId="0" fontId="0" fillId="0" borderId="0" xfId="505" applyFont="1" applyFill="1" applyAlignment="1">
      <alignment vertical="center" wrapText="1"/>
    </xf>
    <xf numFmtId="0" fontId="5" fillId="0" borderId="0" xfId="505" applyFont="1" applyFill="1">
      <alignment vertical="center"/>
    </xf>
    <xf numFmtId="0" fontId="0" fillId="0" borderId="0" xfId="505" applyFont="1" applyFill="1">
      <alignment vertical="center"/>
    </xf>
    <xf numFmtId="0" fontId="13" fillId="0" borderId="0" xfId="505" applyFont="1" applyFill="1" applyAlignment="1">
      <alignment horizontal="center" vertical="center"/>
    </xf>
    <xf numFmtId="0" fontId="0" fillId="0" borderId="18" xfId="505" applyFont="1" applyFill="1" applyBorder="1" applyAlignment="1">
      <alignment horizontal="right" vertical="center" wrapText="1"/>
    </xf>
    <xf numFmtId="0" fontId="4" fillId="0" borderId="3" xfId="505" applyFont="1" applyFill="1" applyBorder="1" applyAlignment="1">
      <alignment horizontal="center" vertical="center"/>
    </xf>
    <xf numFmtId="49" fontId="4" fillId="0" borderId="3" xfId="580" applyNumberFormat="1" applyFont="1" applyFill="1" applyBorder="1" applyAlignment="1" applyProtection="1">
      <alignment horizontal="left" vertical="center" wrapText="1"/>
    </xf>
    <xf numFmtId="192" fontId="4" fillId="0" borderId="3" xfId="580" applyNumberFormat="1" applyFont="1" applyFill="1" applyBorder="1" applyAlignment="1" applyProtection="1">
      <alignment horizontal="right" vertical="center" wrapText="1"/>
    </xf>
    <xf numFmtId="49" fontId="2" fillId="0" borderId="3" xfId="580" applyNumberFormat="1" applyFont="1" applyFill="1" applyBorder="1" applyAlignment="1" applyProtection="1">
      <alignment horizontal="left" vertical="center" wrapText="1" indent="1"/>
    </xf>
    <xf numFmtId="192" fontId="2" fillId="0" borderId="3" xfId="580" applyNumberFormat="1" applyFont="1" applyFill="1" applyBorder="1" applyAlignment="1" applyProtection="1">
      <alignment horizontal="right" vertical="center" wrapText="1"/>
    </xf>
    <xf numFmtId="0" fontId="4" fillId="0" borderId="3" xfId="575" applyFont="1" applyFill="1" applyBorder="1" applyAlignment="1">
      <alignment horizontal="center" vertical="center"/>
    </xf>
    <xf numFmtId="189" fontId="4" fillId="0" borderId="3" xfId="575" applyNumberFormat="1" applyFont="1" applyFill="1" applyBorder="1" applyAlignment="1">
      <alignment vertical="center" wrapText="1"/>
    </xf>
    <xf numFmtId="189" fontId="0" fillId="0" borderId="0" xfId="505" applyNumberFormat="1" applyFont="1" applyFill="1">
      <alignment vertical="center"/>
    </xf>
    <xf numFmtId="196" fontId="14" fillId="0" borderId="0" xfId="574" applyNumberFormat="1" applyFont="1" applyFill="1"/>
    <xf numFmtId="196" fontId="15" fillId="0" borderId="0" xfId="574" applyNumberFormat="1" applyFont="1" applyFill="1"/>
    <xf numFmtId="197" fontId="15" fillId="0" borderId="0" xfId="574" applyNumberFormat="1" applyFont="1" applyFill="1"/>
    <xf numFmtId="196" fontId="15" fillId="0" borderId="0" xfId="574" applyNumberFormat="1" applyFill="1"/>
    <xf numFmtId="192" fontId="15" fillId="0" borderId="0" xfId="574" applyNumberFormat="1" applyFill="1" applyAlignment="1">
      <alignment horizontal="right"/>
    </xf>
    <xf numFmtId="196" fontId="11" fillId="0" borderId="0" xfId="574" applyNumberFormat="1" applyFont="1" applyFill="1" applyAlignment="1" applyProtection="1">
      <alignment vertical="center" wrapText="1"/>
    </xf>
    <xf numFmtId="192" fontId="11" fillId="0" borderId="0" xfId="574" applyNumberFormat="1" applyFont="1" applyFill="1" applyAlignment="1">
      <alignment horizontal="right" vertical="center"/>
    </xf>
    <xf numFmtId="192" fontId="4" fillId="0" borderId="3" xfId="0" applyNumberFormat="1" applyFont="1" applyFill="1" applyBorder="1" applyAlignment="1">
      <alignment horizontal="center" vertical="center" wrapText="1"/>
    </xf>
    <xf numFmtId="198" fontId="4" fillId="0" borderId="3" xfId="574" applyNumberFormat="1" applyFont="1" applyFill="1" applyBorder="1" applyAlignment="1" applyProtection="1">
      <alignment horizontal="left" vertical="center"/>
    </xf>
    <xf numFmtId="192" fontId="4" fillId="0" borderId="3" xfId="571" applyNumberFormat="1" applyFont="1" applyFill="1" applyBorder="1" applyAlignment="1" applyProtection="1">
      <alignment horizontal="right" vertical="center" wrapText="1"/>
    </xf>
    <xf numFmtId="198" fontId="2" fillId="0" borderId="3" xfId="574" applyNumberFormat="1" applyFont="1" applyFill="1" applyBorder="1" applyAlignment="1" applyProtection="1">
      <alignment horizontal="left" vertical="center"/>
    </xf>
    <xf numFmtId="192" fontId="2" fillId="0" borderId="3" xfId="571" applyNumberFormat="1" applyFont="1" applyFill="1" applyBorder="1" applyAlignment="1" applyProtection="1">
      <alignment horizontal="right" vertical="center" wrapText="1"/>
    </xf>
    <xf numFmtId="196" fontId="2" fillId="0" borderId="0" xfId="574" applyNumberFormat="1" applyFont="1" applyFill="1"/>
    <xf numFmtId="197" fontId="2" fillId="0" borderId="3" xfId="574" applyNumberFormat="1" applyFont="1" applyFill="1" applyBorder="1" applyAlignment="1" applyProtection="1">
      <alignment horizontal="left" vertical="center"/>
    </xf>
    <xf numFmtId="197" fontId="2" fillId="0" borderId="3" xfId="571" applyNumberFormat="1" applyFont="1" applyFill="1" applyBorder="1" applyAlignment="1" applyProtection="1">
      <alignment horizontal="right" vertical="center" wrapText="1"/>
    </xf>
    <xf numFmtId="196" fontId="2" fillId="0" borderId="3" xfId="571" applyNumberFormat="1" applyFont="1" applyFill="1" applyBorder="1" applyAlignment="1" applyProtection="1">
      <alignment horizontal="right" vertical="center" wrapText="1"/>
    </xf>
    <xf numFmtId="198" fontId="2" fillId="0" borderId="3" xfId="574" applyNumberFormat="1" applyFont="1" applyFill="1" applyBorder="1" applyAlignment="1">
      <alignment vertical="center"/>
    </xf>
    <xf numFmtId="192" fontId="2" fillId="0" borderId="3" xfId="574" applyNumberFormat="1" applyFont="1" applyFill="1" applyBorder="1" applyAlignment="1">
      <alignment horizontal="right" vertical="center" wrapText="1"/>
    </xf>
    <xf numFmtId="198" fontId="4" fillId="0" borderId="3" xfId="574" applyNumberFormat="1" applyFont="1" applyFill="1" applyBorder="1" applyAlignment="1">
      <alignment vertical="center"/>
    </xf>
    <xf numFmtId="192" fontId="4" fillId="0" borderId="3" xfId="574" applyNumberFormat="1" applyFont="1" applyFill="1" applyBorder="1" applyAlignment="1">
      <alignment horizontal="right" vertical="center" wrapText="1"/>
    </xf>
    <xf numFmtId="198" fontId="4" fillId="0" borderId="3" xfId="574" applyNumberFormat="1" applyFont="1" applyFill="1" applyBorder="1" applyAlignment="1" applyProtection="1">
      <alignment horizontal="center" vertical="center"/>
    </xf>
    <xf numFmtId="196" fontId="0" fillId="0" borderId="0" xfId="574" applyNumberFormat="1" applyFont="1" applyFill="1"/>
    <xf numFmtId="192" fontId="0" fillId="0" borderId="0" xfId="574" applyNumberFormat="1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2" fillId="0" borderId="18" xfId="0" applyFont="1" applyFill="1" applyBorder="1" applyAlignment="1">
      <alignment horizontal="right" wrapText="1"/>
    </xf>
    <xf numFmtId="49" fontId="4" fillId="0" borderId="3" xfId="571" applyNumberFormat="1" applyFont="1" applyFill="1" applyBorder="1" applyAlignment="1" applyProtection="1">
      <alignment vertical="center"/>
    </xf>
    <xf numFmtId="189" fontId="4" fillId="0" borderId="3" xfId="571" applyNumberFormat="1" applyFont="1" applyFill="1" applyBorder="1" applyAlignment="1" applyProtection="1">
      <alignment vertical="center" wrapText="1"/>
    </xf>
    <xf numFmtId="49" fontId="2" fillId="0" borderId="3" xfId="571" applyNumberFormat="1" applyFont="1" applyFill="1" applyBorder="1" applyAlignment="1" applyProtection="1">
      <alignment vertical="center"/>
    </xf>
    <xf numFmtId="189" fontId="2" fillId="0" borderId="3" xfId="571" applyNumberFormat="1" applyFont="1" applyFill="1" applyBorder="1" applyAlignment="1" applyProtection="1">
      <alignment vertical="center" wrapText="1"/>
    </xf>
    <xf numFmtId="3" fontId="2" fillId="0" borderId="3" xfId="0" applyNumberFormat="1" applyFont="1" applyBorder="1" applyAlignment="1">
      <alignment wrapText="1"/>
    </xf>
    <xf numFmtId="189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49" fontId="2" fillId="0" borderId="21" xfId="582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 applyProtection="1">
      <alignment horizontal="left" vertical="center"/>
    </xf>
    <xf numFmtId="191" fontId="2" fillId="0" borderId="3" xfId="584" applyNumberFormat="1" applyFont="1" applyFill="1" applyBorder="1" applyAlignment="1">
      <alignment vertical="center" wrapText="1"/>
    </xf>
    <xf numFmtId="49" fontId="2" fillId="0" borderId="21" xfId="571" applyNumberFormat="1" applyFont="1" applyFill="1" applyBorder="1" applyAlignment="1" applyProtection="1">
      <alignment vertical="center"/>
    </xf>
    <xf numFmtId="49" fontId="4" fillId="0" borderId="21" xfId="582" applyNumberFormat="1" applyFont="1" applyFill="1" applyBorder="1" applyAlignment="1" applyProtection="1">
      <alignment vertical="center"/>
    </xf>
    <xf numFmtId="49" fontId="4" fillId="0" borderId="3" xfId="571" applyNumberFormat="1" applyFont="1" applyFill="1" applyBorder="1" applyAlignment="1" applyProtection="1">
      <alignment horizontal="left" vertical="center"/>
    </xf>
    <xf numFmtId="49" fontId="4" fillId="0" borderId="3" xfId="571" applyNumberFormat="1" applyFont="1" applyFill="1" applyBorder="1" applyAlignment="1" applyProtection="1">
      <alignment horizontal="center" vertical="center"/>
    </xf>
    <xf numFmtId="0" fontId="0" fillId="0" borderId="0" xfId="0" applyFont="1" applyFill="1"/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2" fillId="0" borderId="0" xfId="0" applyFont="1" applyAlignment="1">
      <alignment horizontal="right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89" fontId="4" fillId="0" borderId="3" xfId="0" applyNumberFormat="1" applyFont="1" applyBorder="1" applyAlignment="1">
      <alignment horizontal="right" vertical="center" wrapText="1"/>
    </xf>
    <xf numFmtId="194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3" fontId="78" fillId="0" borderId="3" xfId="0" applyNumberFormat="1" applyFont="1" applyBorder="1" applyAlignment="1">
      <alignment horizontal="right" wrapText="1"/>
    </xf>
    <xf numFmtId="194" fontId="4" fillId="0" borderId="23" xfId="0" applyNumberFormat="1" applyFont="1" applyBorder="1" applyAlignment="1">
      <alignment vertical="center" wrapText="1"/>
    </xf>
    <xf numFmtId="3" fontId="0" fillId="37" borderId="3" xfId="0" applyNumberFormat="1" applyFont="1" applyFill="1" applyBorder="1"/>
    <xf numFmtId="0" fontId="0" fillId="37" borderId="3" xfId="0" applyFont="1" applyFill="1" applyBorder="1"/>
    <xf numFmtId="3" fontId="4" fillId="0" borderId="17" xfId="0" applyNumberFormat="1" applyFont="1" applyFill="1" applyBorder="1" applyAlignment="1">
      <alignment horizontal="right" vertical="center"/>
    </xf>
    <xf numFmtId="3" fontId="79" fillId="0" borderId="3" xfId="0" applyNumberFormat="1" applyFont="1" applyFill="1" applyBorder="1" applyAlignment="1">
      <alignment horizontal="right" vertical="center"/>
    </xf>
    <xf numFmtId="3" fontId="80" fillId="0" borderId="3" xfId="0" applyNumberFormat="1" applyFont="1" applyFill="1" applyBorder="1" applyAlignment="1">
      <alignment horizontal="right" vertical="center" wrapText="1"/>
    </xf>
    <xf numFmtId="3" fontId="0" fillId="37" borderId="0" xfId="0" applyNumberFormat="1" applyFont="1" applyFill="1" applyBorder="1"/>
    <xf numFmtId="0" fontId="0" fillId="37" borderId="0" xfId="0" applyFont="1" applyFill="1" applyBorder="1"/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 wrapText="1"/>
    </xf>
    <xf numFmtId="3" fontId="2" fillId="37" borderId="3" xfId="0" applyNumberFormat="1" applyFont="1" applyFill="1" applyBorder="1" applyAlignment="1">
      <alignment vertical="center"/>
    </xf>
    <xf numFmtId="0" fontId="2" fillId="0" borderId="21" xfId="0" applyFont="1" applyBorder="1" applyAlignment="1">
      <alignment horizontal="left" vertical="center" indent="1"/>
    </xf>
    <xf numFmtId="195" fontId="4" fillId="0" borderId="19" xfId="0" applyNumberFormat="1" applyFont="1" applyBorder="1" applyAlignment="1">
      <alignment vertical="center" wrapText="1"/>
    </xf>
    <xf numFmtId="194" fontId="4" fillId="0" borderId="19" xfId="0" applyNumberFormat="1" applyFont="1" applyBorder="1" applyAlignment="1">
      <alignment vertical="center" wrapText="1"/>
    </xf>
    <xf numFmtId="194" fontId="4" fillId="0" borderId="17" xfId="0" applyNumberFormat="1" applyFont="1" applyBorder="1" applyAlignment="1">
      <alignment vertical="center" wrapText="1"/>
    </xf>
    <xf numFmtId="0" fontId="81" fillId="0" borderId="3" xfId="0" applyFont="1" applyBorder="1" applyAlignment="1">
      <alignment horizontal="right" wrapText="1"/>
    </xf>
    <xf numFmtId="3" fontId="78" fillId="0" borderId="21" xfId="0" applyNumberFormat="1" applyFont="1" applyBorder="1" applyAlignment="1">
      <alignment horizontal="right" wrapText="1"/>
    </xf>
    <xf numFmtId="3" fontId="79" fillId="0" borderId="21" xfId="0" applyNumberFormat="1" applyFont="1" applyFill="1" applyBorder="1" applyAlignment="1">
      <alignment horizontal="right" vertical="center"/>
    </xf>
    <xf numFmtId="3" fontId="4" fillId="0" borderId="24" xfId="0" applyNumberFormat="1" applyFont="1" applyFill="1" applyBorder="1" applyAlignment="1">
      <alignment horizontal="right" vertical="center"/>
    </xf>
    <xf numFmtId="189" fontId="66" fillId="0" borderId="3" xfId="571" applyNumberFormat="1" applyFont="1" applyFill="1" applyBorder="1" applyAlignment="1" applyProtection="1">
      <alignment vertical="center" wrapText="1"/>
    </xf>
    <xf numFmtId="49" fontId="66" fillId="0" borderId="3" xfId="571" applyNumberFormat="1" applyFont="1" applyFill="1" applyBorder="1" applyAlignment="1" applyProtection="1">
      <alignment vertical="center"/>
    </xf>
    <xf numFmtId="3" fontId="66" fillId="0" borderId="3" xfId="0" applyNumberFormat="1" applyFont="1" applyFill="1" applyBorder="1" applyAlignment="1">
      <alignment vertical="center" wrapText="1"/>
    </xf>
    <xf numFmtId="198" fontId="66" fillId="0" borderId="3" xfId="574" applyNumberFormat="1" applyFont="1" applyFill="1" applyBorder="1" applyAlignment="1" applyProtection="1">
      <alignment horizontal="left" vertical="center"/>
    </xf>
    <xf numFmtId="196" fontId="2" fillId="0" borderId="3" xfId="574" applyNumberFormat="1" applyFont="1" applyFill="1" applyBorder="1"/>
    <xf numFmtId="192" fontId="68" fillId="0" borderId="3" xfId="571" applyNumberFormat="1" applyFont="1" applyFill="1" applyBorder="1" applyAlignment="1" applyProtection="1">
      <alignment horizontal="right" vertical="center" wrapText="1"/>
    </xf>
    <xf numFmtId="191" fontId="70" fillId="0" borderId="3" xfId="570" applyNumberFormat="1" applyFont="1" applyFill="1" applyBorder="1" applyAlignment="1">
      <alignment horizontal="left" vertical="center" wrapText="1"/>
    </xf>
    <xf numFmtId="191" fontId="70" fillId="0" borderId="3" xfId="570" applyNumberFormat="1" applyFont="1" applyFill="1" applyBorder="1" applyAlignment="1">
      <alignment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/>
    </xf>
    <xf numFmtId="0" fontId="68" fillId="0" borderId="3" xfId="0" applyFont="1" applyBorder="1" applyAlignment="1">
      <alignment horizontal="center" vertical="center" wrapText="1"/>
    </xf>
    <xf numFmtId="0" fontId="69" fillId="0" borderId="21" xfId="0" applyFont="1" applyBorder="1" applyAlignment="1">
      <alignment vertical="center"/>
    </xf>
    <xf numFmtId="0" fontId="69" fillId="0" borderId="21" xfId="0" applyFont="1" applyBorder="1" applyAlignment="1">
      <alignment vertical="center" wrapText="1"/>
    </xf>
    <xf numFmtId="0" fontId="68" fillId="0" borderId="21" xfId="0" applyFont="1" applyBorder="1" applyAlignment="1">
      <alignment vertical="center" wrapText="1"/>
    </xf>
    <xf numFmtId="3" fontId="69" fillId="38" borderId="3" xfId="0" applyNumberFormat="1" applyFont="1" applyFill="1" applyBorder="1" applyAlignment="1" applyProtection="1">
      <alignment vertical="center"/>
    </xf>
    <xf numFmtId="0" fontId="69" fillId="0" borderId="3" xfId="0" applyFont="1" applyBorder="1" applyAlignment="1">
      <alignment horizontal="left" vertical="center"/>
    </xf>
    <xf numFmtId="189" fontId="69" fillId="0" borderId="21" xfId="0" applyNumberFormat="1" applyFont="1" applyBorder="1" applyAlignment="1">
      <alignment vertical="center" wrapText="1"/>
    </xf>
    <xf numFmtId="189" fontId="68" fillId="0" borderId="21" xfId="0" applyNumberFormat="1" applyFont="1" applyBorder="1" applyAlignment="1">
      <alignment vertical="center" wrapText="1"/>
    </xf>
    <xf numFmtId="0" fontId="68" fillId="0" borderId="3" xfId="0" applyFont="1" applyFill="1" applyBorder="1" applyAlignment="1">
      <alignment vertical="center"/>
    </xf>
    <xf numFmtId="191" fontId="73" fillId="0" borderId="3" xfId="570" applyNumberFormat="1" applyFont="1" applyFill="1" applyBorder="1" applyAlignment="1">
      <alignment horizontal="left" vertical="center" wrapText="1"/>
    </xf>
    <xf numFmtId="191" fontId="73" fillId="0" borderId="3" xfId="570" applyNumberFormat="1" applyFont="1" applyFill="1" applyBorder="1" applyAlignment="1">
      <alignment vertical="center" wrapText="1"/>
    </xf>
    <xf numFmtId="49" fontId="73" fillId="0" borderId="3" xfId="578" applyNumberFormat="1" applyFont="1" applyFill="1" applyBorder="1" applyAlignment="1" applyProtection="1">
      <alignment horizontal="left" vertical="center" wrapText="1"/>
    </xf>
    <xf numFmtId="1" fontId="67" fillId="0" borderId="3" xfId="0" applyNumberFormat="1" applyFont="1" applyBorder="1" applyAlignment="1">
      <alignment horizontal="center" vertical="center" wrapText="1"/>
    </xf>
    <xf numFmtId="1" fontId="67" fillId="0" borderId="3" xfId="0" applyNumberFormat="1" applyFont="1" applyFill="1" applyBorder="1" applyAlignment="1">
      <alignment horizontal="center" vertical="center" wrapText="1"/>
    </xf>
    <xf numFmtId="0" fontId="67" fillId="0" borderId="19" xfId="505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49" fontId="67" fillId="0" borderId="3" xfId="0" applyNumberFormat="1" applyFont="1" applyFill="1" applyBorder="1" applyAlignment="1" applyProtection="1">
      <alignment horizontal="centerContinuous" vertical="center"/>
    </xf>
    <xf numFmtId="0" fontId="66" fillId="0" borderId="3" xfId="0" applyFont="1" applyBorder="1" applyAlignment="1">
      <alignment horizontal="left" vertical="center"/>
    </xf>
    <xf numFmtId="3" fontId="66" fillId="0" borderId="3" xfId="0" applyNumberFormat="1" applyFont="1" applyBorder="1" applyAlignment="1">
      <alignment horizontal="right" vertical="center"/>
    </xf>
    <xf numFmtId="3" fontId="66" fillId="0" borderId="3" xfId="0" applyNumberFormat="1" applyFont="1" applyFill="1" applyBorder="1" applyAlignment="1">
      <alignment horizontal="right" vertical="center"/>
    </xf>
    <xf numFmtId="196" fontId="15" fillId="0" borderId="3" xfId="574" applyNumberFormat="1" applyFont="1" applyFill="1" applyBorder="1"/>
    <xf numFmtId="198" fontId="66" fillId="0" borderId="3" xfId="574" applyNumberFormat="1" applyFont="1" applyFill="1" applyBorder="1" applyAlignment="1">
      <alignment vertical="center"/>
    </xf>
    <xf numFmtId="192" fontId="67" fillId="0" borderId="3" xfId="571" applyNumberFormat="1" applyFont="1" applyFill="1" applyBorder="1" applyAlignment="1" applyProtection="1">
      <alignment horizontal="right" vertical="center" wrapText="1"/>
    </xf>
    <xf numFmtId="192" fontId="67" fillId="0" borderId="3" xfId="574" applyNumberFormat="1" applyFont="1" applyFill="1" applyBorder="1" applyAlignment="1">
      <alignment horizontal="right" vertical="center" wrapText="1"/>
    </xf>
    <xf numFmtId="3" fontId="82" fillId="0" borderId="3" xfId="0" applyNumberFormat="1" applyFont="1" applyFill="1" applyBorder="1" applyAlignment="1" applyProtection="1">
      <alignment vertical="center"/>
      <protection locked="0"/>
    </xf>
    <xf numFmtId="3" fontId="67" fillId="0" borderId="3" xfId="0" applyNumberFormat="1" applyFont="1" applyFill="1" applyBorder="1" applyAlignment="1">
      <alignment vertical="center"/>
    </xf>
    <xf numFmtId="193" fontId="4" fillId="0" borderId="3" xfId="0" applyNumberFormat="1" applyFont="1" applyBorder="1" applyAlignment="1">
      <alignment vertical="center" wrapText="1"/>
    </xf>
    <xf numFmtId="193" fontId="69" fillId="0" borderId="3" xfId="0" applyNumberFormat="1" applyFont="1" applyBorder="1" applyAlignment="1">
      <alignment vertical="center" wrapText="1"/>
    </xf>
    <xf numFmtId="0" fontId="2" fillId="0" borderId="21" xfId="0" applyFont="1" applyFill="1" applyBorder="1" applyAlignment="1">
      <alignment vertical="center"/>
    </xf>
    <xf numFmtId="0" fontId="68" fillId="0" borderId="21" xfId="0" applyFont="1" applyFill="1" applyBorder="1" applyAlignment="1">
      <alignment vertical="center"/>
    </xf>
    <xf numFmtId="189" fontId="4" fillId="0" borderId="21" xfId="569" applyNumberFormat="1" applyFont="1" applyBorder="1" applyAlignment="1">
      <alignment vertical="center" wrapText="1"/>
    </xf>
    <xf numFmtId="189" fontId="69" fillId="0" borderId="21" xfId="569" applyNumberFormat="1" applyFont="1" applyBorder="1" applyAlignment="1">
      <alignment vertical="center" wrapText="1"/>
    </xf>
    <xf numFmtId="189" fontId="66" fillId="0" borderId="21" xfId="569" applyNumberFormat="1" applyFont="1" applyBorder="1" applyAlignment="1">
      <alignment vertical="center" wrapText="1"/>
    </xf>
    <xf numFmtId="189" fontId="2" fillId="0" borderId="21" xfId="569" applyNumberFormat="1" applyFont="1" applyBorder="1" applyAlignment="1">
      <alignment vertical="center" wrapText="1"/>
    </xf>
    <xf numFmtId="0" fontId="83" fillId="0" borderId="3" xfId="0" applyFont="1" applyBorder="1" applyAlignment="1">
      <alignment horizontal="center" vertical="center"/>
    </xf>
    <xf numFmtId="189" fontId="4" fillId="0" borderId="3" xfId="0" applyNumberFormat="1" applyFont="1" applyBorder="1" applyAlignment="1">
      <alignment horizontal="center" vertical="center" wrapText="1"/>
    </xf>
    <xf numFmtId="189" fontId="2" fillId="0" borderId="21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89" fontId="2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189" fontId="4" fillId="0" borderId="3" xfId="569" applyNumberFormat="1" applyFont="1" applyBorder="1" applyAlignment="1">
      <alignment horizontal="center" vertical="center" wrapText="1"/>
    </xf>
    <xf numFmtId="189" fontId="2" fillId="0" borderId="3" xfId="569" applyNumberFormat="1" applyFont="1" applyFill="1" applyBorder="1" applyAlignment="1">
      <alignment horizontal="center" vertical="center" wrapText="1"/>
    </xf>
    <xf numFmtId="189" fontId="4" fillId="0" borderId="3" xfId="0" applyNumberFormat="1" applyFont="1" applyFill="1" applyBorder="1" applyAlignment="1">
      <alignment horizontal="center" vertical="center" wrapText="1"/>
    </xf>
    <xf numFmtId="189" fontId="2" fillId="0" borderId="21" xfId="569" applyNumberFormat="1" applyFont="1" applyBorder="1" applyAlignment="1">
      <alignment horizontal="center" vertical="center" wrapText="1"/>
    </xf>
    <xf numFmtId="189" fontId="4" fillId="0" borderId="3" xfId="569" applyNumberFormat="1" applyFont="1" applyFill="1" applyBorder="1" applyAlignment="1">
      <alignment horizontal="center" vertical="center" wrapText="1"/>
    </xf>
    <xf numFmtId="0" fontId="0" fillId="0" borderId="0" xfId="569" applyFont="1" applyFill="1" applyAlignment="1">
      <alignment horizontal="center" vertical="center" wrapText="1"/>
    </xf>
    <xf numFmtId="0" fontId="0" fillId="0" borderId="3" xfId="0" applyFont="1" applyBorder="1"/>
    <xf numFmtId="0" fontId="0" fillId="0" borderId="3" xfId="0" applyFont="1" applyFill="1" applyBorder="1"/>
    <xf numFmtId="0" fontId="1" fillId="0" borderId="0" xfId="0" applyFont="1" applyAlignment="1">
      <alignment horizontal="center"/>
    </xf>
    <xf numFmtId="0" fontId="0" fillId="0" borderId="0" xfId="577" applyFont="1" applyAlignment="1">
      <alignment horizontal="left" vertical="center" wrapText="1"/>
    </xf>
    <xf numFmtId="0" fontId="0" fillId="0" borderId="20" xfId="577" applyFont="1" applyBorder="1" applyAlignment="1">
      <alignment horizontal="left" vertical="center" wrapText="1"/>
    </xf>
    <xf numFmtId="0" fontId="65" fillId="0" borderId="20" xfId="577" applyBorder="1" applyAlignment="1">
      <alignment horizontal="left" vertical="center" wrapText="1"/>
    </xf>
    <xf numFmtId="0" fontId="65" fillId="0" borderId="0" xfId="577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67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wrapText="1"/>
    </xf>
    <xf numFmtId="3" fontId="67" fillId="0" borderId="19" xfId="0" applyNumberFormat="1" applyFont="1" applyFill="1" applyBorder="1" applyAlignment="1">
      <alignment horizontal="center" vertical="center" wrapText="1"/>
    </xf>
    <xf numFmtId="192" fontId="3" fillId="0" borderId="18" xfId="517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1" fillId="0" borderId="0" xfId="519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0" fillId="0" borderId="18" xfId="576" applyFont="1" applyFill="1" applyBorder="1" applyAlignment="1">
      <alignment horizontal="right" vertical="center" wrapText="1"/>
    </xf>
    <xf numFmtId="0" fontId="4" fillId="0" borderId="19" xfId="576" applyFont="1" applyBorder="1" applyAlignment="1">
      <alignment horizontal="center" vertical="center" wrapText="1"/>
    </xf>
    <xf numFmtId="0" fontId="4" fillId="0" borderId="24" xfId="576" applyFont="1" applyBorder="1" applyAlignment="1">
      <alignment horizontal="center" vertical="center" wrapText="1"/>
    </xf>
    <xf numFmtId="0" fontId="67" fillId="0" borderId="3" xfId="576" applyFont="1" applyFill="1" applyBorder="1" applyAlignment="1">
      <alignment horizontal="center" vertical="center" wrapText="1"/>
    </xf>
    <xf numFmtId="0" fontId="4" fillId="0" borderId="19" xfId="576" applyFont="1" applyFill="1" applyBorder="1" applyAlignment="1">
      <alignment horizontal="center" vertical="center" wrapText="1"/>
    </xf>
    <xf numFmtId="0" fontId="1" fillId="0" borderId="0" xfId="569" applyFont="1" applyAlignment="1">
      <alignment horizontal="center" vertical="center"/>
    </xf>
    <xf numFmtId="0" fontId="2" fillId="0" borderId="18" xfId="569" applyFont="1" applyBorder="1" applyAlignment="1">
      <alignment horizontal="right"/>
    </xf>
    <xf numFmtId="191" fontId="2" fillId="0" borderId="18" xfId="569" applyNumberFormat="1" applyFont="1" applyBorder="1" applyAlignment="1">
      <alignment horizontal="right"/>
    </xf>
    <xf numFmtId="0" fontId="1" fillId="0" borderId="0" xfId="569" applyFont="1" applyAlignment="1">
      <alignment horizontal="center" vertical="center" wrapText="1"/>
    </xf>
    <xf numFmtId="191" fontId="2" fillId="0" borderId="18" xfId="569" applyNumberFormat="1" applyFont="1" applyBorder="1" applyAlignment="1">
      <alignment horizontal="right" wrapText="1"/>
    </xf>
    <xf numFmtId="0" fontId="72" fillId="0" borderId="0" xfId="569" applyFont="1" applyFill="1" applyAlignment="1">
      <alignment horizontal="center" vertical="center"/>
    </xf>
    <xf numFmtId="0" fontId="9" fillId="0" borderId="0" xfId="569" applyFont="1" applyFill="1" applyAlignment="1">
      <alignment horizontal="center" vertical="center"/>
    </xf>
    <xf numFmtId="0" fontId="72" fillId="0" borderId="0" xfId="508" applyFont="1" applyFill="1" applyBorder="1" applyAlignment="1">
      <alignment horizontal="center" vertical="center" wrapText="1"/>
    </xf>
    <xf numFmtId="0" fontId="9" fillId="0" borderId="0" xfId="508" applyFont="1" applyFill="1" applyBorder="1" applyAlignment="1">
      <alignment horizontal="center" vertical="center" wrapText="1"/>
    </xf>
    <xf numFmtId="0" fontId="1" fillId="0" borderId="0" xfId="508" applyFont="1" applyFill="1" applyBorder="1" applyAlignment="1">
      <alignment horizontal="center" vertical="center" wrapText="1"/>
    </xf>
    <xf numFmtId="0" fontId="0" fillId="0" borderId="20" xfId="572" applyFont="1" applyFill="1" applyBorder="1" applyAlignment="1">
      <alignment horizontal="left"/>
    </xf>
    <xf numFmtId="0" fontId="6" fillId="0" borderId="0" xfId="566" applyFont="1" applyAlignment="1">
      <alignment horizontal="center" vertical="center"/>
    </xf>
    <xf numFmtId="0" fontId="2" fillId="0" borderId="18" xfId="566" applyFont="1" applyFill="1" applyBorder="1" applyAlignment="1">
      <alignment horizontal="right"/>
    </xf>
    <xf numFmtId="0" fontId="4" fillId="0" borderId="21" xfId="566" applyFont="1" applyBorder="1" applyAlignment="1">
      <alignment horizontal="center" vertical="center" wrapText="1"/>
    </xf>
    <xf numFmtId="0" fontId="4" fillId="0" borderId="2" xfId="566" applyFont="1" applyBorder="1" applyAlignment="1">
      <alignment horizontal="center" vertical="center" wrapText="1"/>
    </xf>
    <xf numFmtId="0" fontId="4" fillId="0" borderId="23" xfId="566" applyFont="1" applyBorder="1" applyAlignment="1">
      <alignment horizontal="center" vertical="center" wrapText="1"/>
    </xf>
    <xf numFmtId="0" fontId="4" fillId="0" borderId="3" xfId="566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90" fontId="74" fillId="0" borderId="20" xfId="0" applyNumberFormat="1" applyFont="1" applyFill="1" applyBorder="1" applyAlignment="1">
      <alignment horizontal="left" vertical="center" wrapText="1"/>
    </xf>
    <xf numFmtId="190" fontId="0" fillId="0" borderId="20" xfId="0" applyNumberFormat="1" applyFont="1" applyFill="1" applyBorder="1" applyAlignment="1">
      <alignment horizontal="left" vertical="center" wrapText="1"/>
    </xf>
  </cellXfs>
  <cellStyles count="1001">
    <cellStyle name="?鹎%U龡&amp;H齲_x0001_C铣_x0014__x0007__x0001__x0001_" xfId="1"/>
    <cellStyle name="20% - 强调文字颜色 1 2" xfId="2"/>
    <cellStyle name="20% - 强调文字颜色 1 2 2" xfId="3"/>
    <cellStyle name="20% - 强调文字颜色 1 2 3" xfId="4"/>
    <cellStyle name="20% - 强调文字颜色 1 2 4" xfId="5"/>
    <cellStyle name="20% - 强调文字颜色 1 2 5" xfId="6"/>
    <cellStyle name="20% - 强调文字颜色 1 3" xfId="7"/>
    <cellStyle name="20% - 强调文字颜色 1 3 2" xfId="8"/>
    <cellStyle name="20% - 强调文字颜色 1 4" xfId="9"/>
    <cellStyle name="20% - 强调文字颜色 2 2" xfId="10"/>
    <cellStyle name="20% - 强调文字颜色 2 2 2" xfId="11"/>
    <cellStyle name="20% - 强调文字颜色 2 2 3" xfId="12"/>
    <cellStyle name="20% - 强调文字颜色 2 2 4" xfId="13"/>
    <cellStyle name="20% - 强调文字颜色 2 2 5" xfId="14"/>
    <cellStyle name="20% - 强调文字颜色 2 3" xfId="15"/>
    <cellStyle name="20% - 强调文字颜色 2 3 2" xfId="16"/>
    <cellStyle name="20% - 强调文字颜色 2 4" xfId="17"/>
    <cellStyle name="20% - 强调文字颜色 3 2" xfId="18"/>
    <cellStyle name="20% - 强调文字颜色 3 2 2" xfId="19"/>
    <cellStyle name="20% - 强调文字颜色 3 2 3" xfId="20"/>
    <cellStyle name="20% - 强调文字颜色 3 2 4" xfId="21"/>
    <cellStyle name="20% - 强调文字颜色 3 2 5" xfId="22"/>
    <cellStyle name="20% - 强调文字颜色 3 3" xfId="23"/>
    <cellStyle name="20% - 强调文字颜色 3 3 2" xfId="24"/>
    <cellStyle name="20% - 强调文字颜色 3 4" xfId="25"/>
    <cellStyle name="20% - 强调文字颜色 4 2" xfId="26"/>
    <cellStyle name="20% - 强调文字颜色 4 2 2" xfId="27"/>
    <cellStyle name="20% - 强调文字颜色 4 2 3" xfId="28"/>
    <cellStyle name="20% - 强调文字颜色 4 2 4" xfId="29"/>
    <cellStyle name="20% - 强调文字颜色 4 2 5" xfId="30"/>
    <cellStyle name="20% - 强调文字颜色 4 3" xfId="31"/>
    <cellStyle name="20% - 强调文字颜色 4 3 2" xfId="32"/>
    <cellStyle name="20% - 强调文字颜色 4 4" xfId="33"/>
    <cellStyle name="20% - 强调文字颜色 5 2" xfId="34"/>
    <cellStyle name="20% - 强调文字颜色 5 2 2" xfId="35"/>
    <cellStyle name="20% - 强调文字颜色 5 2 3" xfId="36"/>
    <cellStyle name="20% - 强调文字颜色 5 2 4" xfId="37"/>
    <cellStyle name="20% - 强调文字颜色 5 2 5" xfId="38"/>
    <cellStyle name="20% - 强调文字颜色 5 3" xfId="39"/>
    <cellStyle name="20% - 强调文字颜色 5 3 2" xfId="40"/>
    <cellStyle name="20% - 强调文字颜色 6 2" xfId="41"/>
    <cellStyle name="20% - 强调文字颜色 6 2 2" xfId="42"/>
    <cellStyle name="20% - 强调文字颜色 6 2 3" xfId="43"/>
    <cellStyle name="20% - 强调文字颜色 6 2 4" xfId="44"/>
    <cellStyle name="20% - 强调文字颜色 6 2 5" xfId="45"/>
    <cellStyle name="20% - 强调文字颜色 6 3" xfId="46"/>
    <cellStyle name="20% - 强调文字颜色 6 3 2" xfId="47"/>
    <cellStyle name="20% - 着色 1" xfId="48"/>
    <cellStyle name="20% - 着色 2" xfId="49"/>
    <cellStyle name="20% - 着色 3" xfId="50"/>
    <cellStyle name="20% - 着色 4" xfId="51"/>
    <cellStyle name="20% - 着色 5" xfId="52"/>
    <cellStyle name="20% - 着色 6" xfId="53"/>
    <cellStyle name="40% - 强调文字颜色 1 2" xfId="54"/>
    <cellStyle name="40% - 强调文字颜色 1 2 2" xfId="55"/>
    <cellStyle name="40% - 强调文字颜色 1 2 3" xfId="56"/>
    <cellStyle name="40% - 强调文字颜色 1 2 4" xfId="57"/>
    <cellStyle name="40% - 强调文字颜色 1 2 5" xfId="58"/>
    <cellStyle name="40% - 强调文字颜色 1 3" xfId="59"/>
    <cellStyle name="40% - 强调文字颜色 1 3 2" xfId="60"/>
    <cellStyle name="40% - 强调文字颜色 1 4" xfId="61"/>
    <cellStyle name="40% - 强调文字颜色 2 2" xfId="62"/>
    <cellStyle name="40% - 强调文字颜色 2 2 2" xfId="63"/>
    <cellStyle name="40% - 强调文字颜色 2 2 3" xfId="64"/>
    <cellStyle name="40% - 强调文字颜色 2 2 4" xfId="65"/>
    <cellStyle name="40% - 强调文字颜色 2 2 5" xfId="66"/>
    <cellStyle name="40% - 强调文字颜色 2 3" xfId="67"/>
    <cellStyle name="40% - 强调文字颜色 2 3 2" xfId="68"/>
    <cellStyle name="40% - 强调文字颜色 3 2" xfId="69"/>
    <cellStyle name="40% - 强调文字颜色 3 2 2" xfId="70"/>
    <cellStyle name="40% - 强调文字颜色 3 2 3" xfId="71"/>
    <cellStyle name="40% - 强调文字颜色 3 2 4" xfId="72"/>
    <cellStyle name="40% - 强调文字颜色 3 2 5" xfId="73"/>
    <cellStyle name="40% - 强调文字颜色 3 3" xfId="74"/>
    <cellStyle name="40% - 强调文字颜色 3 3 2" xfId="75"/>
    <cellStyle name="40% - 强调文字颜色 3 4" xfId="76"/>
    <cellStyle name="40% - 强调文字颜色 4 2" xfId="77"/>
    <cellStyle name="40% - 强调文字颜色 4 2 2" xfId="78"/>
    <cellStyle name="40% - 强调文字颜色 4 2 3" xfId="79"/>
    <cellStyle name="40% - 强调文字颜色 4 2 4" xfId="80"/>
    <cellStyle name="40% - 强调文字颜色 4 2 5" xfId="81"/>
    <cellStyle name="40% - 强调文字颜色 4 3" xfId="82"/>
    <cellStyle name="40% - 强调文字颜色 4 3 2" xfId="83"/>
    <cellStyle name="40% - 强调文字颜色 4 4" xfId="84"/>
    <cellStyle name="40% - 强调文字颜色 5 2" xfId="85"/>
    <cellStyle name="40% - 强调文字颜色 5 2 2" xfId="86"/>
    <cellStyle name="40% - 强调文字颜色 5 2 3" xfId="87"/>
    <cellStyle name="40% - 强调文字颜色 5 2 4" xfId="88"/>
    <cellStyle name="40% - 强调文字颜色 5 2 5" xfId="89"/>
    <cellStyle name="40% - 强调文字颜色 5 3" xfId="90"/>
    <cellStyle name="40% - 强调文字颜色 5 3 2" xfId="91"/>
    <cellStyle name="40% - 强调文字颜色 6 2" xfId="92"/>
    <cellStyle name="40% - 强调文字颜色 6 2 2" xfId="93"/>
    <cellStyle name="40% - 强调文字颜色 6 2 3" xfId="94"/>
    <cellStyle name="40% - 强调文字颜色 6 2 4" xfId="95"/>
    <cellStyle name="40% - 强调文字颜色 6 2 5" xfId="96"/>
    <cellStyle name="40% - 强调文字颜色 6 3" xfId="97"/>
    <cellStyle name="40% - 强调文字颜色 6 3 2" xfId="98"/>
    <cellStyle name="40% - 强调文字颜色 6 4" xfId="99"/>
    <cellStyle name="40% - 着色 1" xfId="100"/>
    <cellStyle name="40% - 着色 2" xfId="101"/>
    <cellStyle name="40% - 着色 3" xfId="102"/>
    <cellStyle name="40% - 着色 4" xfId="103"/>
    <cellStyle name="40% - 着色 5" xfId="104"/>
    <cellStyle name="40% - 着色 6" xfId="105"/>
    <cellStyle name="60% - 强调文字颜色 1 2" xfId="106"/>
    <cellStyle name="60% - 强调文字颜色 1 2 2" xfId="107"/>
    <cellStyle name="60% - 强调文字颜色 1 2 3" xfId="108"/>
    <cellStyle name="60% - 强调文字颜色 1 2 4" xfId="109"/>
    <cellStyle name="60% - 强调文字颜色 1 3" xfId="110"/>
    <cellStyle name="60% - 强调文字颜色 1 3 2" xfId="111"/>
    <cellStyle name="60% - 强调文字颜色 1 4" xfId="112"/>
    <cellStyle name="60% - 强调文字颜色 2 2" xfId="113"/>
    <cellStyle name="60% - 强调文字颜色 2 2 2" xfId="114"/>
    <cellStyle name="60% - 强调文字颜色 2 2 3" xfId="115"/>
    <cellStyle name="60% - 强调文字颜色 2 2 4" xfId="116"/>
    <cellStyle name="60% - 强调文字颜色 2 3" xfId="117"/>
    <cellStyle name="60% - 强调文字颜色 2 3 2" xfId="118"/>
    <cellStyle name="60% - 强调文字颜色 3 2" xfId="119"/>
    <cellStyle name="60% - 强调文字颜色 3 2 2" xfId="120"/>
    <cellStyle name="60% - 强调文字颜色 3 2 3" xfId="121"/>
    <cellStyle name="60% - 强调文字颜色 3 2 4" xfId="122"/>
    <cellStyle name="60% - 强调文字颜色 3 3" xfId="123"/>
    <cellStyle name="60% - 强调文字颜色 3 3 2" xfId="124"/>
    <cellStyle name="60% - 强调文字颜色 3 4" xfId="125"/>
    <cellStyle name="60% - 强调文字颜色 4 2" xfId="126"/>
    <cellStyle name="60% - 强调文字颜色 4 2 2" xfId="127"/>
    <cellStyle name="60% - 强调文字颜色 4 2 3" xfId="128"/>
    <cellStyle name="60% - 强调文字颜色 4 2 4" xfId="129"/>
    <cellStyle name="60% - 强调文字颜色 4 3" xfId="130"/>
    <cellStyle name="60% - 强调文字颜色 4 3 2" xfId="131"/>
    <cellStyle name="60% - 强调文字颜色 4 4" xfId="132"/>
    <cellStyle name="60% - 强调文字颜色 5 2" xfId="133"/>
    <cellStyle name="60% - 强调文字颜色 5 2 2" xfId="134"/>
    <cellStyle name="60% - 强调文字颜色 5 2 3" xfId="135"/>
    <cellStyle name="60% - 强调文字颜色 5 2 4" xfId="136"/>
    <cellStyle name="60% - 强调文字颜色 5 3" xfId="137"/>
    <cellStyle name="60% - 强调文字颜色 5 3 2" xfId="138"/>
    <cellStyle name="60% - 强调文字颜色 6 2" xfId="139"/>
    <cellStyle name="60% - 强调文字颜色 6 2 2" xfId="140"/>
    <cellStyle name="60% - 强调文字颜色 6 2 3" xfId="141"/>
    <cellStyle name="60% - 强调文字颜色 6 2 4" xfId="142"/>
    <cellStyle name="60% - 强调文字颜色 6 3" xfId="143"/>
    <cellStyle name="60% - 强调文字颜色 6 3 2" xfId="144"/>
    <cellStyle name="60% - 强调文字颜色 6 4" xfId="145"/>
    <cellStyle name="60% - 着色 1" xfId="146"/>
    <cellStyle name="60% - 着色 2" xfId="147"/>
    <cellStyle name="60% - 着色 3" xfId="148"/>
    <cellStyle name="60% - 着色 4" xfId="149"/>
    <cellStyle name="60% - 着色 5" xfId="150"/>
    <cellStyle name="60% - 着色 6" xfId="151"/>
    <cellStyle name="Accent1" xfId="152"/>
    <cellStyle name="Accent1 - 20%" xfId="153"/>
    <cellStyle name="Accent1 - 40%" xfId="154"/>
    <cellStyle name="Accent1 - 60%" xfId="155"/>
    <cellStyle name="Accent1_20170124170132651" xfId="156"/>
    <cellStyle name="Accent2" xfId="157"/>
    <cellStyle name="Accent2 - 20%" xfId="158"/>
    <cellStyle name="Accent2 - 40%" xfId="159"/>
    <cellStyle name="Accent2 - 60%" xfId="160"/>
    <cellStyle name="Accent2_20170124170132651" xfId="161"/>
    <cellStyle name="Accent3" xfId="162"/>
    <cellStyle name="Accent3 - 20%" xfId="163"/>
    <cellStyle name="Accent3 - 40%" xfId="164"/>
    <cellStyle name="Accent3 - 60%" xfId="165"/>
    <cellStyle name="Accent3_20170124170132651" xfId="166"/>
    <cellStyle name="Accent4" xfId="167"/>
    <cellStyle name="Accent4 - 20%" xfId="168"/>
    <cellStyle name="Accent4 - 40%" xfId="169"/>
    <cellStyle name="Accent4 - 60%" xfId="170"/>
    <cellStyle name="Accent4_20170124170132651" xfId="171"/>
    <cellStyle name="Accent5" xfId="172"/>
    <cellStyle name="Accent5 - 20%" xfId="173"/>
    <cellStyle name="Accent5 - 40%" xfId="174"/>
    <cellStyle name="Accent5 - 60%" xfId="175"/>
    <cellStyle name="Accent5_20170124170132651" xfId="176"/>
    <cellStyle name="Accent6" xfId="177"/>
    <cellStyle name="Accent6 - 20%" xfId="178"/>
    <cellStyle name="Accent6 - 40%" xfId="179"/>
    <cellStyle name="Accent6 - 60%" xfId="180"/>
    <cellStyle name="Accent6_20170124170132651" xfId="181"/>
    <cellStyle name="Calc Currency (0)" xfId="182"/>
    <cellStyle name="ColLevel_1" xfId="183"/>
    <cellStyle name="Comma [0]" xfId="184"/>
    <cellStyle name="comma zerodec" xfId="185"/>
    <cellStyle name="Comma_1995" xfId="186"/>
    <cellStyle name="Currency [0]" xfId="187"/>
    <cellStyle name="Currency_1995" xfId="188"/>
    <cellStyle name="Currency1" xfId="189"/>
    <cellStyle name="Date" xfId="190"/>
    <cellStyle name="Dollar (zero dec)" xfId="191"/>
    <cellStyle name="Fixed" xfId="192"/>
    <cellStyle name="Grey" xfId="193"/>
    <cellStyle name="Header1" xfId="194"/>
    <cellStyle name="Header2" xfId="195"/>
    <cellStyle name="HEADING1" xfId="196"/>
    <cellStyle name="HEADING2" xfId="197"/>
    <cellStyle name="Input [yellow]" xfId="198"/>
    <cellStyle name="no dec" xfId="199"/>
    <cellStyle name="Norma,_laroux_4_营业在建 (2)_E21" xfId="200"/>
    <cellStyle name="Normal - Style1" xfId="201"/>
    <cellStyle name="Normal_#10-Headcount" xfId="202"/>
    <cellStyle name="Percent [2]" xfId="203"/>
    <cellStyle name="Percent_laroux" xfId="204"/>
    <cellStyle name="RowLevel_1" xfId="205"/>
    <cellStyle name="Total" xfId="206"/>
    <cellStyle name="百分比" xfId="207" builtinId="5"/>
    <cellStyle name="百分比 2" xfId="208"/>
    <cellStyle name="百分比 2 2" xfId="209"/>
    <cellStyle name="标题 1 2" xfId="210"/>
    <cellStyle name="标题 1 2 2" xfId="211"/>
    <cellStyle name="标题 1 2 3" xfId="212"/>
    <cellStyle name="标题 1 2_1.3日 2017年预算草案 - 副本" xfId="213"/>
    <cellStyle name="标题 1 3" xfId="214"/>
    <cellStyle name="标题 1 3 2" xfId="215"/>
    <cellStyle name="标题 1 3_1.3日 2017年预算草案 - 副本" xfId="216"/>
    <cellStyle name="标题 1 4" xfId="217"/>
    <cellStyle name="标题 2 2" xfId="218"/>
    <cellStyle name="标题 2 2 2" xfId="219"/>
    <cellStyle name="标题 2 2 3" xfId="220"/>
    <cellStyle name="标题 2 2_1.3日 2017年预算草案 - 副本" xfId="221"/>
    <cellStyle name="标题 2 3" xfId="222"/>
    <cellStyle name="标题 2 3 2" xfId="223"/>
    <cellStyle name="标题 2 3_1.3日 2017年预算草案 - 副本" xfId="224"/>
    <cellStyle name="标题 2 4" xfId="225"/>
    <cellStyle name="标题 3 2" xfId="226"/>
    <cellStyle name="标题 3 2 2" xfId="227"/>
    <cellStyle name="标题 3 2 3" xfId="228"/>
    <cellStyle name="标题 3 2_1.3日 2017年预算草案 - 副本" xfId="229"/>
    <cellStyle name="标题 3 3" xfId="230"/>
    <cellStyle name="标题 3 3 2" xfId="231"/>
    <cellStyle name="标题 3 3_1.3日 2017年预算草案 - 副本" xfId="232"/>
    <cellStyle name="标题 3 4" xfId="233"/>
    <cellStyle name="标题 4 2" xfId="234"/>
    <cellStyle name="标题 4 2 2" xfId="235"/>
    <cellStyle name="标题 4 2 3" xfId="236"/>
    <cellStyle name="标题 4 3" xfId="237"/>
    <cellStyle name="标题 4 3 2" xfId="238"/>
    <cellStyle name="标题 4 4" xfId="239"/>
    <cellStyle name="标题 5" xfId="240"/>
    <cellStyle name="标题 5 2" xfId="241"/>
    <cellStyle name="标题 5 3" xfId="242"/>
    <cellStyle name="标题 6" xfId="243"/>
    <cellStyle name="标题 6 2" xfId="244"/>
    <cellStyle name="标题 7" xfId="245"/>
    <cellStyle name="表标题" xfId="246"/>
    <cellStyle name="差 2" xfId="247"/>
    <cellStyle name="差 2 2" xfId="248"/>
    <cellStyle name="差 2 3" xfId="249"/>
    <cellStyle name="差 2 4" xfId="250"/>
    <cellStyle name="差 3" xfId="251"/>
    <cellStyle name="差 3 2" xfId="252"/>
    <cellStyle name="差 3 3" xfId="253"/>
    <cellStyle name="差_20 2007年河南结算单" xfId="254"/>
    <cellStyle name="差_20 2007年河南结算单 2" xfId="255"/>
    <cellStyle name="差_20 2007年河南结算单_2017年预算草案（债务）" xfId="256"/>
    <cellStyle name="差_20 2007年河南结算单_基金汇总" xfId="257"/>
    <cellStyle name="差_20 2007年河南结算单_收入汇总" xfId="258"/>
    <cellStyle name="差_20 2007年河南结算单_支出汇总" xfId="259"/>
    <cellStyle name="差_2007结算与财力(6.2)" xfId="260"/>
    <cellStyle name="差_2007结算与财力(6.2)_基金汇总" xfId="261"/>
    <cellStyle name="差_2007结算与财力(6.2)_收入汇总" xfId="262"/>
    <cellStyle name="差_2007结算与财力(6.2)_支出汇总" xfId="263"/>
    <cellStyle name="差_2007年结算已定项目对账单" xfId="264"/>
    <cellStyle name="差_2007年结算已定项目对账单 2" xfId="265"/>
    <cellStyle name="差_2007年结算已定项目对账单_2017年预算草案（债务）" xfId="266"/>
    <cellStyle name="差_2007年结算已定项目对账单_基金汇总" xfId="267"/>
    <cellStyle name="差_2007年结算已定项目对账单_收入汇总" xfId="268"/>
    <cellStyle name="差_2007年结算已定项目对账单_支出汇总" xfId="269"/>
    <cellStyle name="差_2007年中央财政与河南省财政年终决算结算单" xfId="270"/>
    <cellStyle name="差_2007年中央财政与河南省财政年终决算结算单 2" xfId="271"/>
    <cellStyle name="差_2007年中央财政与河南省财政年终决算结算单_2017年预算草案（债务）" xfId="272"/>
    <cellStyle name="差_2007年中央财政与河南省财政年终决算结算单_基金汇总" xfId="273"/>
    <cellStyle name="差_2007年中央财政与河南省财政年终决算结算单_收入汇总" xfId="274"/>
    <cellStyle name="差_2007年中央财政与河南省财政年终决算结算单_支出汇总" xfId="275"/>
    <cellStyle name="差_2008年财政收支预算草案(1.4)" xfId="276"/>
    <cellStyle name="差_2008年财政收支预算草案(1.4) 2" xfId="277"/>
    <cellStyle name="差_2008年财政收支预算草案(1.4)_20170124170132651" xfId="278"/>
    <cellStyle name="差_2008年财政收支预算草案(1.4)_2017年预算草案（债务）" xfId="279"/>
    <cellStyle name="差_2008年财政收支预算草案(1.4)_2017年预算草案1.12" xfId="280"/>
    <cellStyle name="差_2008年财政收支预算草案(1.4)_基金汇总" xfId="281"/>
    <cellStyle name="差_2008年财政收支预算草案(1.4)_收入汇总" xfId="282"/>
    <cellStyle name="差_2008年财政收支预算草案(1.4)_支出汇总" xfId="283"/>
    <cellStyle name="差_2009年财力测算情况11.19" xfId="284"/>
    <cellStyle name="差_2009年财力测算情况11.19_20170124170132651" xfId="285"/>
    <cellStyle name="差_2009年财力测算情况11.19_2017年预算草案1.12" xfId="286"/>
    <cellStyle name="差_2009年财力测算情况11.19_基金汇总" xfId="287"/>
    <cellStyle name="差_2009年财力测算情况11.19_收入汇总" xfId="288"/>
    <cellStyle name="差_2009年财力测算情况11.19_支出汇总" xfId="289"/>
    <cellStyle name="差_2009年结算（最终）" xfId="290"/>
    <cellStyle name="差_2009年结算（最终）_基金汇总" xfId="291"/>
    <cellStyle name="差_2009年结算（最终）_收入汇总" xfId="292"/>
    <cellStyle name="差_2009年结算（最终）_支出汇总" xfId="293"/>
    <cellStyle name="差_2010年收入预测表（20091218)）" xfId="294"/>
    <cellStyle name="差_2010年收入预测表（20091218)）_基金汇总" xfId="295"/>
    <cellStyle name="差_2010年收入预测表（20091218)）_收入汇总" xfId="296"/>
    <cellStyle name="差_2010年收入预测表（20091218)）_支出汇总" xfId="297"/>
    <cellStyle name="差_2010年收入预测表（20091219)）" xfId="298"/>
    <cellStyle name="差_2010年收入预测表（20091219)）_基金汇总" xfId="299"/>
    <cellStyle name="差_2010年收入预测表（20091219)）_收入汇总" xfId="300"/>
    <cellStyle name="差_2010年收入预测表（20091219)）_支出汇总" xfId="301"/>
    <cellStyle name="差_2010年收入预测表（20091230)）" xfId="302"/>
    <cellStyle name="差_2010年收入预测表（20091230)）_基金汇总" xfId="303"/>
    <cellStyle name="差_2010年收入预测表（20091230)）_收入汇总" xfId="304"/>
    <cellStyle name="差_2010年收入预测表（20091230)）_支出汇总" xfId="305"/>
    <cellStyle name="差_2010省级行政性收费专项收入批复" xfId="306"/>
    <cellStyle name="差_2010省级行政性收费专项收入批复_基金汇总" xfId="307"/>
    <cellStyle name="差_2010省级行政性收费专项收入批复_收入汇总" xfId="308"/>
    <cellStyle name="差_2010省级行政性收费专项收入批复_支出汇总" xfId="309"/>
    <cellStyle name="差_20111127汇报附表（8张）" xfId="310"/>
    <cellStyle name="差_20111127汇报附表（8张）_基金汇总" xfId="311"/>
    <cellStyle name="差_20111127汇报附表（8张）_收入汇总" xfId="312"/>
    <cellStyle name="差_20111127汇报附表（8张）_支出汇总" xfId="313"/>
    <cellStyle name="差_2011年全省及省级预计2011-12-12" xfId="314"/>
    <cellStyle name="差_2011年全省及省级预计2011-12-12_基金汇总" xfId="315"/>
    <cellStyle name="差_2011年全省及省级预计2011-12-12_收入汇总" xfId="316"/>
    <cellStyle name="差_2011年全省及省级预计2011-12-12_支出汇总" xfId="317"/>
    <cellStyle name="差_2011年预算表格2010.12.9" xfId="318"/>
    <cellStyle name="差_2011年预算表格2010.12.9 2" xfId="319"/>
    <cellStyle name="差_2011年预算表格2010.12.9_2017年预算草案（债务）" xfId="320"/>
    <cellStyle name="差_2011年预算表格2010.12.9_基金汇总" xfId="321"/>
    <cellStyle name="差_2011年预算表格2010.12.9_收入汇总" xfId="322"/>
    <cellStyle name="差_2011年预算表格2010.12.9_支出汇总" xfId="323"/>
    <cellStyle name="差_2011年预算大表11-26" xfId="324"/>
    <cellStyle name="差_2011年预算大表11-26 2" xfId="325"/>
    <cellStyle name="差_2011年预算大表11-26_2017年预算草案（债务）" xfId="326"/>
    <cellStyle name="差_2011年预算大表11-26_基金汇总" xfId="327"/>
    <cellStyle name="差_2011年预算大表11-26_收入汇总" xfId="328"/>
    <cellStyle name="差_2011年预算大表11-26_支出汇总" xfId="329"/>
    <cellStyle name="差_2012年省级一般预算收入计划" xfId="330"/>
    <cellStyle name="差_20160105省级2016年预算情况表（最新）" xfId="331"/>
    <cellStyle name="差_20160105省级2016年预算情况表（最新） 2" xfId="332"/>
    <cellStyle name="差_20160105省级2016年预算情况表（最新）_2017年预算草案（债务）" xfId="333"/>
    <cellStyle name="差_20160105省级2016年预算情况表（最新）_基金汇总" xfId="334"/>
    <cellStyle name="差_20160105省级2016年预算情况表（最新）_收入汇总" xfId="335"/>
    <cellStyle name="差_20160105省级2016年预算情况表（最新）_支出汇总" xfId="336"/>
    <cellStyle name="差_2016-2017全省国资预算" xfId="337"/>
    <cellStyle name="差_2016年财政专项清理表" xfId="338"/>
    <cellStyle name="差_20170103省级2017年预算情况表" xfId="339"/>
    <cellStyle name="差_20170124170132651" xfId="340"/>
    <cellStyle name="差_2017年预算草案（债务）" xfId="341"/>
    <cellStyle name="差_2017年预算草案1.12" xfId="342"/>
    <cellStyle name="差_2017年政府预算公开(201707061707)" xfId="343"/>
    <cellStyle name="差_Book1" xfId="344"/>
    <cellStyle name="差_Book1_基金汇总" xfId="345"/>
    <cellStyle name="差_Book1_收入汇总" xfId="346"/>
    <cellStyle name="差_Book1_支出汇总" xfId="347"/>
    <cellStyle name="差_Xl0000068" xfId="348"/>
    <cellStyle name="差_Xl0000068 2" xfId="349"/>
    <cellStyle name="差_Xl0000068_2017年预算草案（债务）" xfId="350"/>
    <cellStyle name="差_Xl0000068_基金汇总" xfId="351"/>
    <cellStyle name="差_Xl0000068_收入汇总" xfId="352"/>
    <cellStyle name="差_Xl0000068_支出汇总" xfId="353"/>
    <cellStyle name="差_Xl0000071" xfId="354"/>
    <cellStyle name="差_Xl0000071 2" xfId="355"/>
    <cellStyle name="差_Xl0000071_2017年预算草案（债务）" xfId="356"/>
    <cellStyle name="差_Xl0000071_基金汇总" xfId="357"/>
    <cellStyle name="差_Xl0000071_收入汇总" xfId="358"/>
    <cellStyle name="差_Xl0000071_支出汇总" xfId="359"/>
    <cellStyle name="差_财政厅编制用表（2011年报省人大）" xfId="360"/>
    <cellStyle name="差_财政厅编制用表（2011年报省人大） 2" xfId="361"/>
    <cellStyle name="差_财政厅编制用表（2011年报省人大）_2017年预算草案（债务）" xfId="362"/>
    <cellStyle name="差_财政厅编制用表（2011年报省人大）_基金汇总" xfId="363"/>
    <cellStyle name="差_财政厅编制用表（2011年报省人大）_收入汇总" xfId="364"/>
    <cellStyle name="差_财政厅编制用表（2011年报省人大）_支出汇总" xfId="365"/>
    <cellStyle name="差_国有资本经营预算（2011年报省人大）" xfId="366"/>
    <cellStyle name="差_国有资本经营预算（2011年报省人大） 2" xfId="367"/>
    <cellStyle name="差_国有资本经营预算（2011年报省人大）_2017年预算草案（债务）" xfId="368"/>
    <cellStyle name="差_国有资本经营预算（2011年报省人大）_基金汇总" xfId="369"/>
    <cellStyle name="差_国有资本经营预算（2011年报省人大）_收入汇总" xfId="370"/>
    <cellStyle name="差_国有资本经营预算（2011年报省人大）_支出汇总" xfId="371"/>
    <cellStyle name="差_河南省----2009-05-21（补充数据）" xfId="372"/>
    <cellStyle name="差_河南省----2009-05-21（补充数据） 2" xfId="373"/>
    <cellStyle name="差_河南省----2009-05-21（补充数据）_2017年预算草案（债务）" xfId="374"/>
    <cellStyle name="差_河南省----2009-05-21（补充数据）_基金汇总" xfId="375"/>
    <cellStyle name="差_河南省----2009-05-21（补充数据）_收入汇总" xfId="376"/>
    <cellStyle name="差_河南省----2009-05-21（补充数据）_支出汇总" xfId="377"/>
    <cellStyle name="差_基金安排表" xfId="378"/>
    <cellStyle name="差_基金汇总" xfId="379"/>
    <cellStyle name="差_津补贴保障测算(5.21)" xfId="380"/>
    <cellStyle name="差_津补贴保障测算(5.21)_20170124170132651" xfId="381"/>
    <cellStyle name="差_津补贴保障测算(5.21)_2017年预算草案1.12" xfId="382"/>
    <cellStyle name="差_津补贴保障测算(5.21)_基金汇总" xfId="383"/>
    <cellStyle name="差_津补贴保障测算(5.21)_收入汇总" xfId="384"/>
    <cellStyle name="差_津补贴保障测算(5.21)_支出汇总" xfId="385"/>
    <cellStyle name="差_商品交易所2006--2008年税收" xfId="386"/>
    <cellStyle name="差_商品交易所2006--2008年税收 2" xfId="387"/>
    <cellStyle name="差_商品交易所2006--2008年税收_2017年预算草案（债务）" xfId="388"/>
    <cellStyle name="差_商品交易所2006--2008年税收_基金汇总" xfId="389"/>
    <cellStyle name="差_商品交易所2006--2008年税收_收入汇总" xfId="390"/>
    <cellStyle name="差_商品交易所2006--2008年税收_支出汇总" xfId="391"/>
    <cellStyle name="差_省电力2008年 工作表" xfId="392"/>
    <cellStyle name="差_省电力2008年 工作表 2" xfId="393"/>
    <cellStyle name="差_省电力2008年 工作表_2017年预算草案（债务）" xfId="394"/>
    <cellStyle name="差_省电力2008年 工作表_基金汇总" xfId="395"/>
    <cellStyle name="差_省电力2008年 工作表_收入汇总" xfId="396"/>
    <cellStyle name="差_省电力2008年 工作表_支出汇总" xfId="397"/>
    <cellStyle name="差_省级国有资本经营预算表" xfId="398"/>
    <cellStyle name="差_省级明细" xfId="399"/>
    <cellStyle name="差_省级明细 2" xfId="400"/>
    <cellStyle name="差_省级明细_1.3日 2017年预算草案 - 副本" xfId="401"/>
    <cellStyle name="差_省级明细_2016-2017全省国资预算" xfId="402"/>
    <cellStyle name="差_省级明细_2016年预算草案" xfId="403"/>
    <cellStyle name="差_省级明细_2016年预算草案1.13" xfId="404"/>
    <cellStyle name="差_省级明细_2016年预算草案1.13 2" xfId="405"/>
    <cellStyle name="差_省级明细_2016年预算草案1.13_2017年预算草案（债务）" xfId="406"/>
    <cellStyle name="差_省级明细_2016年预算草案1.13_基金汇总" xfId="407"/>
    <cellStyle name="差_省级明细_2016年预算草案1.13_收入汇总" xfId="408"/>
    <cellStyle name="差_省级明细_2016年预算草案1.13_支出汇总" xfId="409"/>
    <cellStyle name="差_省级明细_2017年财政收支预算" xfId="410"/>
    <cellStyle name="差_省级明细_2017年预算草案（债务）" xfId="411"/>
    <cellStyle name="差_省级明细_2017年预算草案1.4" xfId="412"/>
    <cellStyle name="差_省级明细_23" xfId="413"/>
    <cellStyle name="差_省级明细_23 2" xfId="414"/>
    <cellStyle name="差_省级明细_23_2017年预算草案（债务）" xfId="415"/>
    <cellStyle name="差_省级明细_23_基金汇总" xfId="416"/>
    <cellStyle name="差_省级明细_23_收入汇总" xfId="417"/>
    <cellStyle name="差_省级明细_23_支出汇总" xfId="418"/>
    <cellStyle name="差_省级明细_Book1" xfId="419"/>
    <cellStyle name="差_省级明细_Book1 2" xfId="420"/>
    <cellStyle name="差_省级明细_Book1_2017年预算草案（债务）" xfId="421"/>
    <cellStyle name="差_省级明细_Book1_基金汇总" xfId="422"/>
    <cellStyle name="差_省级明细_Book1_收入汇总" xfId="423"/>
    <cellStyle name="差_省级明细_Book1_支出汇总" xfId="424"/>
    <cellStyle name="差_省级明细_Book3" xfId="425"/>
    <cellStyle name="差_省级明细_Xl0000068" xfId="426"/>
    <cellStyle name="差_省级明细_Xl0000068 2" xfId="427"/>
    <cellStyle name="差_省级明细_Xl0000068_2017年预算草案（债务）" xfId="428"/>
    <cellStyle name="差_省级明细_Xl0000068_基金汇总" xfId="429"/>
    <cellStyle name="差_省级明细_Xl0000068_收入汇总" xfId="430"/>
    <cellStyle name="差_省级明细_Xl0000068_支出汇总" xfId="431"/>
    <cellStyle name="差_省级明细_Xl0000071" xfId="432"/>
    <cellStyle name="差_省级明细_Xl0000071 2" xfId="433"/>
    <cellStyle name="差_省级明细_Xl0000071_2017年预算草案（债务）" xfId="434"/>
    <cellStyle name="差_省级明细_Xl0000071_基金汇总" xfId="435"/>
    <cellStyle name="差_省级明细_Xl0000071_收入汇总" xfId="436"/>
    <cellStyle name="差_省级明细_Xl0000071_支出汇总" xfId="437"/>
    <cellStyle name="差_省级明细_表六七" xfId="438"/>
    <cellStyle name="差_省级明细_代编表" xfId="439"/>
    <cellStyle name="差_省级明细_代编全省支出预算修改" xfId="440"/>
    <cellStyle name="差_省级明细_代编全省支出预算修改 2" xfId="441"/>
    <cellStyle name="差_省级明细_代编全省支出预算修改_2017年预算草案（债务）" xfId="442"/>
    <cellStyle name="差_省级明细_代编全省支出预算修改_基金汇总" xfId="443"/>
    <cellStyle name="差_省级明细_代编全省支出预算修改_收入汇总" xfId="444"/>
    <cellStyle name="差_省级明细_代编全省支出预算修改_支出汇总" xfId="445"/>
    <cellStyle name="差_省级明细_冬梅3" xfId="446"/>
    <cellStyle name="差_省级明细_冬梅3 2" xfId="447"/>
    <cellStyle name="差_省级明细_冬梅3_2017年预算草案（债务）" xfId="448"/>
    <cellStyle name="差_省级明细_冬梅3_基金汇总" xfId="449"/>
    <cellStyle name="差_省级明细_冬梅3_收入汇总" xfId="450"/>
    <cellStyle name="差_省级明细_冬梅3_支出汇总" xfId="451"/>
    <cellStyle name="差_省级明细_复件 表19（梁蕊发）" xfId="452"/>
    <cellStyle name="差_省级明细_副本1.2" xfId="453"/>
    <cellStyle name="差_省级明细_副本1.2 2" xfId="454"/>
    <cellStyle name="差_省级明细_副本1.2_2017年预算草案（债务）" xfId="455"/>
    <cellStyle name="差_省级明细_副本1.2_基金汇总" xfId="456"/>
    <cellStyle name="差_省级明细_副本1.2_收入汇总" xfId="457"/>
    <cellStyle name="差_省级明细_副本1.2_支出汇总" xfId="458"/>
    <cellStyle name="差_省级明细_副本最新" xfId="459"/>
    <cellStyle name="差_省级明细_副本最新 2" xfId="460"/>
    <cellStyle name="差_省级明细_副本最新_2017年预算草案（债务）" xfId="461"/>
    <cellStyle name="差_省级明细_副本最新_基金汇总" xfId="462"/>
    <cellStyle name="差_省级明细_副本最新_收入汇总" xfId="463"/>
    <cellStyle name="差_省级明细_副本最新_支出汇总" xfId="464"/>
    <cellStyle name="差_省级明细_基金表" xfId="465"/>
    <cellStyle name="差_省级明细_基金汇总" xfId="466"/>
    <cellStyle name="差_省级明细_基金最新" xfId="467"/>
    <cellStyle name="差_省级明细_基金最新 2" xfId="468"/>
    <cellStyle name="差_省级明细_基金最新_2017年预算草案（债务）" xfId="469"/>
    <cellStyle name="差_省级明细_基金最新_基金汇总" xfId="470"/>
    <cellStyle name="差_省级明细_基金最新_收入汇总" xfId="471"/>
    <cellStyle name="差_省级明细_基金最新_支出汇总" xfId="472"/>
    <cellStyle name="差_省级明细_基金最终修改支出" xfId="473"/>
    <cellStyle name="差_省级明细_梁蕊要预算局报人大2017年预算草案" xfId="474"/>
    <cellStyle name="差_省级明细_全省收入代编最新" xfId="475"/>
    <cellStyle name="差_省级明细_全省收入代编最新 2" xfId="476"/>
    <cellStyle name="差_省级明细_全省收入代编最新_2017年预算草案（债务）" xfId="477"/>
    <cellStyle name="差_省级明细_全省收入代编最新_基金汇总" xfId="478"/>
    <cellStyle name="差_省级明细_全省收入代编最新_收入汇总" xfId="479"/>
    <cellStyle name="差_省级明细_全省收入代编最新_支出汇总" xfId="480"/>
    <cellStyle name="差_省级明细_全省预算代编" xfId="481"/>
    <cellStyle name="差_省级明细_全省预算代编 2" xfId="482"/>
    <cellStyle name="差_省级明细_全省预算代编_2017年预算草案（债务）" xfId="483"/>
    <cellStyle name="差_省级明细_全省预算代编_基金汇总" xfId="484"/>
    <cellStyle name="差_省级明细_全省预算代编_收入汇总" xfId="485"/>
    <cellStyle name="差_省级明细_全省预算代编_支出汇总" xfId="486"/>
    <cellStyle name="差_省级明细_社保2017年预算草案1.3" xfId="487"/>
    <cellStyle name="差_省级明细_省级国有资本经营预算表" xfId="488"/>
    <cellStyle name="差_省级明细_收入汇总" xfId="489"/>
    <cellStyle name="差_省级明细_政府性基金人大会表格1稿" xfId="490"/>
    <cellStyle name="差_省级明细_政府性基金人大会表格1稿 2" xfId="491"/>
    <cellStyle name="差_省级明细_政府性基金人大会表格1稿_2017年预算草案（债务）" xfId="492"/>
    <cellStyle name="差_省级明细_政府性基金人大会表格1稿_基金汇总" xfId="493"/>
    <cellStyle name="差_省级明细_政府性基金人大会表格1稿_收入汇总" xfId="494"/>
    <cellStyle name="差_省级明细_政府性基金人大会表格1稿_支出汇总" xfId="495"/>
    <cellStyle name="差_省级明细_支出汇总" xfId="496"/>
    <cellStyle name="差_省属监狱人员级别表(驻外)" xfId="497"/>
    <cellStyle name="差_省属监狱人员级别表(驻外)_20170124170132651" xfId="498"/>
    <cellStyle name="差_省属监狱人员级别表(驻外)_2017年预算草案1.12" xfId="499"/>
    <cellStyle name="差_省属监狱人员级别表(驻外)_基金汇总" xfId="500"/>
    <cellStyle name="差_省属监狱人员级别表(驻外)_收入汇总" xfId="501"/>
    <cellStyle name="差_省属监狱人员级别表(驻外)_支出汇总" xfId="502"/>
    <cellStyle name="差_收入汇总" xfId="503"/>
    <cellStyle name="差_支出汇总" xfId="504"/>
    <cellStyle name="常规" xfId="0" builtinId="0"/>
    <cellStyle name="常规 10" xfId="505"/>
    <cellStyle name="常规 10 2" xfId="506"/>
    <cellStyle name="常规 10_鹤壁市开发区2017年相关数据统计表报市局" xfId="507"/>
    <cellStyle name="常规 11" xfId="508"/>
    <cellStyle name="常规 11 2" xfId="509"/>
    <cellStyle name="常规 11_2017年政府预算公开(201707061707)" xfId="510"/>
    <cellStyle name="常规 12" xfId="511"/>
    <cellStyle name="常规 13" xfId="512"/>
    <cellStyle name="常规 13 2" xfId="513"/>
    <cellStyle name="常规 13_2017年预算草案（债务）" xfId="514"/>
    <cellStyle name="常规 13_2017年政府预算公开(201707061707)" xfId="515"/>
    <cellStyle name="常规 14" xfId="516"/>
    <cellStyle name="常规 15" xfId="517"/>
    <cellStyle name="常规 15_（空表）2018年上半年报告附表" xfId="518"/>
    <cellStyle name="常规 15_1.3日 2017年预算草案 - 副本" xfId="519"/>
    <cellStyle name="常规 15_2017年政府预算公开(201707061707)" xfId="520"/>
    <cellStyle name="常规 16" xfId="521"/>
    <cellStyle name="常规 2" xfId="522"/>
    <cellStyle name="常规 2 2" xfId="523"/>
    <cellStyle name="常规 2 2 2" xfId="524"/>
    <cellStyle name="常规 2 2 3" xfId="525"/>
    <cellStyle name="常规 2 2 4" xfId="526"/>
    <cellStyle name="常规 2 2_20170124170132651" xfId="527"/>
    <cellStyle name="常规 2 3" xfId="528"/>
    <cellStyle name="常规 2 3 2" xfId="529"/>
    <cellStyle name="常规 2 4" xfId="530"/>
    <cellStyle name="常规 2 5" xfId="531"/>
    <cellStyle name="常规 2 6" xfId="532"/>
    <cellStyle name="常规 2 7" xfId="533"/>
    <cellStyle name="常规 2_2009年结算（最终）" xfId="534"/>
    <cellStyle name="常规 23 2" xfId="535"/>
    <cellStyle name="常规 29" xfId="536"/>
    <cellStyle name="常规 3" xfId="537"/>
    <cellStyle name="常规 3 2" xfId="538"/>
    <cellStyle name="常规 3 2 2" xfId="539"/>
    <cellStyle name="常规 3 3" xfId="540"/>
    <cellStyle name="常规 3 4" xfId="541"/>
    <cellStyle name="常规 3 5" xfId="542"/>
    <cellStyle name="常规 3_20170124170132651" xfId="543"/>
    <cellStyle name="常规 4" xfId="544"/>
    <cellStyle name="常规 4 2" xfId="545"/>
    <cellStyle name="常规 4 2 2" xfId="546"/>
    <cellStyle name="常规 4 3" xfId="547"/>
    <cellStyle name="常规 4 4" xfId="548"/>
    <cellStyle name="常规 4 5" xfId="549"/>
    <cellStyle name="常规 4 6" xfId="550"/>
    <cellStyle name="常规 5" xfId="551"/>
    <cellStyle name="常规 5 2" xfId="552"/>
    <cellStyle name="常规 5 3" xfId="553"/>
    <cellStyle name="常规 5 4" xfId="554"/>
    <cellStyle name="常规 6" xfId="555"/>
    <cellStyle name="常规 6 2" xfId="556"/>
    <cellStyle name="常规 6 3" xfId="557"/>
    <cellStyle name="常规 6 4" xfId="558"/>
    <cellStyle name="常规 6_1.3日 2017年预算草案 - 副本" xfId="559"/>
    <cellStyle name="常规 7" xfId="560"/>
    <cellStyle name="常规 7 2" xfId="561"/>
    <cellStyle name="常规 7 3" xfId="562"/>
    <cellStyle name="常规 8" xfId="563"/>
    <cellStyle name="常规 9" xfId="564"/>
    <cellStyle name="常规 9 2" xfId="565"/>
    <cellStyle name="常规_12-29日省政府常务会议材料附件" xfId="566"/>
    <cellStyle name="常规_12-29日省政府常务会议材料附件_（空表）20180121-2018年预算草案(1)" xfId="567"/>
    <cellStyle name="常规_12-29日省政府常务会议材料附件_20170124170132651" xfId="568"/>
    <cellStyle name="常规_2007基金预算" xfId="569"/>
    <cellStyle name="常规_2009年财力测算情况11.19人代会 2" xfId="570"/>
    <cellStyle name="常规_2010年预算大表" xfId="571"/>
    <cellStyle name="常规_2012年国有资本经营预算收支总表" xfId="572"/>
    <cellStyle name="常规_2012年基金收支预算草案12" xfId="573"/>
    <cellStyle name="常规_2014年公共财政支出预算表（到项级科目）" xfId="574"/>
    <cellStyle name="常规_20160105省级2016年预算情况表（最新）" xfId="575"/>
    <cellStyle name="常规_2016新增债券资金分县区表" xfId="576"/>
    <cellStyle name="常规_20170103省级2017年预算情况表" xfId="577"/>
    <cellStyle name="常规_2017年政府预算公开(201707061707)" xfId="578"/>
    <cellStyle name="常规_4268D4A09C5B01B0E0530A0804CB4AF3" xfId="579"/>
    <cellStyle name="常规_EE70A06373940074E0430A0804CB0074" xfId="580"/>
    <cellStyle name="常规_Xl0000068" xfId="581"/>
    <cellStyle name="常规_附表2" xfId="582"/>
    <cellStyle name="常规_附件：2012年出口退税基数及超基数上解情况表" xfId="583"/>
    <cellStyle name="常规_开发区2015年预算表" xfId="584"/>
    <cellStyle name="超级链接" xfId="585"/>
    <cellStyle name="分级显示行_1_13区汇总" xfId="586"/>
    <cellStyle name="归盒啦_95" xfId="587"/>
    <cellStyle name="好 2" xfId="588"/>
    <cellStyle name="好 2 2" xfId="589"/>
    <cellStyle name="好 2 3" xfId="590"/>
    <cellStyle name="好 2 4" xfId="591"/>
    <cellStyle name="好 3" xfId="592"/>
    <cellStyle name="好 3 2" xfId="593"/>
    <cellStyle name="好 3 3" xfId="594"/>
    <cellStyle name="好_20 2007年河南结算单" xfId="595"/>
    <cellStyle name="好_20 2007年河南结算单 2" xfId="596"/>
    <cellStyle name="好_20 2007年河南结算单_2017年预算草案（债务）" xfId="597"/>
    <cellStyle name="好_20 2007年河南结算单_基金汇总" xfId="598"/>
    <cellStyle name="好_20 2007年河南结算单_收入汇总" xfId="599"/>
    <cellStyle name="好_20 2007年河南结算单_支出汇总" xfId="600"/>
    <cellStyle name="好_2007结算与财力(6.2)" xfId="601"/>
    <cellStyle name="好_2007结算与财力(6.2)_基金汇总" xfId="602"/>
    <cellStyle name="好_2007结算与财力(6.2)_收入汇总" xfId="603"/>
    <cellStyle name="好_2007结算与财力(6.2)_支出汇总" xfId="604"/>
    <cellStyle name="好_2007年结算已定项目对账单" xfId="605"/>
    <cellStyle name="好_2007年结算已定项目对账单 2" xfId="606"/>
    <cellStyle name="好_2007年结算已定项目对账单_2017年预算草案（债务）" xfId="607"/>
    <cellStyle name="好_2007年结算已定项目对账单_基金汇总" xfId="608"/>
    <cellStyle name="好_2007年结算已定项目对账单_收入汇总" xfId="609"/>
    <cellStyle name="好_2007年结算已定项目对账单_支出汇总" xfId="610"/>
    <cellStyle name="好_2007年中央财政与河南省财政年终决算结算单" xfId="611"/>
    <cellStyle name="好_2007年中央财政与河南省财政年终决算结算单 2" xfId="612"/>
    <cellStyle name="好_2007年中央财政与河南省财政年终决算结算单_2017年预算草案（债务）" xfId="613"/>
    <cellStyle name="好_2007年中央财政与河南省财政年终决算结算单_基金汇总" xfId="614"/>
    <cellStyle name="好_2007年中央财政与河南省财政年终决算结算单_收入汇总" xfId="615"/>
    <cellStyle name="好_2007年中央财政与河南省财政年终决算结算单_支出汇总" xfId="616"/>
    <cellStyle name="好_2008年财政收支预算草案(1.4)" xfId="617"/>
    <cellStyle name="好_2008年财政收支预算草案(1.4) 2" xfId="618"/>
    <cellStyle name="好_2008年财政收支预算草案(1.4)_20170124170132651" xfId="619"/>
    <cellStyle name="好_2008年财政收支预算草案(1.4)_2017年预算草案（债务）" xfId="620"/>
    <cellStyle name="好_2008年财政收支预算草案(1.4)_2017年预算草案1.12" xfId="621"/>
    <cellStyle name="好_2008年财政收支预算草案(1.4)_基金汇总" xfId="622"/>
    <cellStyle name="好_2008年财政收支预算草案(1.4)_收入汇总" xfId="623"/>
    <cellStyle name="好_2008年财政收支预算草案(1.4)_支出汇总" xfId="624"/>
    <cellStyle name="好_2009年财力测算情况11.19" xfId="625"/>
    <cellStyle name="好_2009年财力测算情况11.19_20170124170132651" xfId="626"/>
    <cellStyle name="好_2009年财力测算情况11.19_2017年预算草案1.12" xfId="627"/>
    <cellStyle name="好_2009年财力测算情况11.19_基金汇总" xfId="628"/>
    <cellStyle name="好_2009年财力测算情况11.19_收入汇总" xfId="629"/>
    <cellStyle name="好_2009年财力测算情况11.19_支出汇总" xfId="630"/>
    <cellStyle name="好_2009年结算（最终）" xfId="631"/>
    <cellStyle name="好_2009年结算（最终）_基金汇总" xfId="632"/>
    <cellStyle name="好_2009年结算（最终）_收入汇总" xfId="633"/>
    <cellStyle name="好_2009年结算（最终）_支出汇总" xfId="634"/>
    <cellStyle name="好_2010年收入预测表（20091218)）" xfId="635"/>
    <cellStyle name="好_2010年收入预测表（20091218)）_基金汇总" xfId="636"/>
    <cellStyle name="好_2010年收入预测表（20091218)）_收入汇总" xfId="637"/>
    <cellStyle name="好_2010年收入预测表（20091218)）_支出汇总" xfId="638"/>
    <cellStyle name="好_2010年收入预测表（20091219)）" xfId="639"/>
    <cellStyle name="好_2010年收入预测表（20091219)）_基金汇总" xfId="640"/>
    <cellStyle name="好_2010年收入预测表（20091219)）_收入汇总" xfId="641"/>
    <cellStyle name="好_2010年收入预测表（20091219)）_支出汇总" xfId="642"/>
    <cellStyle name="好_2010年收入预测表（20091230)）" xfId="643"/>
    <cellStyle name="好_2010年收入预测表（20091230)）_基金汇总" xfId="644"/>
    <cellStyle name="好_2010年收入预测表（20091230)）_收入汇总" xfId="645"/>
    <cellStyle name="好_2010年收入预测表（20091230)）_支出汇总" xfId="646"/>
    <cellStyle name="好_2010省级行政性收费专项收入批复" xfId="647"/>
    <cellStyle name="好_2010省级行政性收费专项收入批复_基金汇总" xfId="648"/>
    <cellStyle name="好_2010省级行政性收费专项收入批复_收入汇总" xfId="649"/>
    <cellStyle name="好_2010省级行政性收费专项收入批复_支出汇总" xfId="650"/>
    <cellStyle name="好_20111127汇报附表（8张）" xfId="651"/>
    <cellStyle name="好_20111127汇报附表（8张）_基金汇总" xfId="652"/>
    <cellStyle name="好_20111127汇报附表（8张）_收入汇总" xfId="653"/>
    <cellStyle name="好_20111127汇报附表（8张）_支出汇总" xfId="654"/>
    <cellStyle name="好_2011年全省及省级预计2011-12-12" xfId="655"/>
    <cellStyle name="好_2011年全省及省级预计2011-12-12_基金汇总" xfId="656"/>
    <cellStyle name="好_2011年全省及省级预计2011-12-12_收入汇总" xfId="657"/>
    <cellStyle name="好_2011年全省及省级预计2011-12-12_支出汇总" xfId="658"/>
    <cellStyle name="好_2011年预算表格2010.12.9" xfId="659"/>
    <cellStyle name="好_2011年预算表格2010.12.9 2" xfId="660"/>
    <cellStyle name="好_2011年预算表格2010.12.9_2017年预算草案（债务）" xfId="661"/>
    <cellStyle name="好_2011年预算表格2010.12.9_基金汇总" xfId="662"/>
    <cellStyle name="好_2011年预算表格2010.12.9_收入汇总" xfId="663"/>
    <cellStyle name="好_2011年预算表格2010.12.9_支出汇总" xfId="664"/>
    <cellStyle name="好_2011年预算大表11-26" xfId="665"/>
    <cellStyle name="好_2011年预算大表11-26 2" xfId="666"/>
    <cellStyle name="好_2011年预算大表11-26_2017年预算草案（债务）" xfId="667"/>
    <cellStyle name="好_2011年预算大表11-26_基金汇总" xfId="668"/>
    <cellStyle name="好_2011年预算大表11-26_收入汇总" xfId="669"/>
    <cellStyle name="好_2011年预算大表11-26_支出汇总" xfId="670"/>
    <cellStyle name="好_2012年省级一般预算收入计划" xfId="671"/>
    <cellStyle name="好_20160105省级2016年预算情况表（最新）" xfId="672"/>
    <cellStyle name="好_20160105省级2016年预算情况表（最新） 2" xfId="673"/>
    <cellStyle name="好_20160105省级2016年预算情况表（最新）_2017年预算草案（债务）" xfId="674"/>
    <cellStyle name="好_20160105省级2016年预算情况表（最新）_基金汇总" xfId="675"/>
    <cellStyle name="好_20160105省级2016年预算情况表（最新）_收入汇总" xfId="676"/>
    <cellStyle name="好_20160105省级2016年预算情况表（最新）_支出汇总" xfId="677"/>
    <cellStyle name="好_2016-2017全省国资预算" xfId="678"/>
    <cellStyle name="好_2016年财政专项清理表" xfId="679"/>
    <cellStyle name="好_20170103省级2017年预算情况表" xfId="680"/>
    <cellStyle name="好_20170124170132651" xfId="681"/>
    <cellStyle name="好_2017年预算草案（债务）" xfId="682"/>
    <cellStyle name="好_2017年预算草案1.12" xfId="683"/>
    <cellStyle name="好_2017年政府预算公开(201707061707)" xfId="684"/>
    <cellStyle name="好_Book1" xfId="685"/>
    <cellStyle name="好_Book1_基金汇总" xfId="686"/>
    <cellStyle name="好_Book1_收入汇总" xfId="687"/>
    <cellStyle name="好_Book1_支出汇总" xfId="688"/>
    <cellStyle name="好_Xl0000068" xfId="689"/>
    <cellStyle name="好_Xl0000068 2" xfId="690"/>
    <cellStyle name="好_Xl0000068_2017年预算草案（债务）" xfId="691"/>
    <cellStyle name="好_Xl0000068_基金汇总" xfId="692"/>
    <cellStyle name="好_Xl0000068_收入汇总" xfId="693"/>
    <cellStyle name="好_Xl0000068_支出汇总" xfId="694"/>
    <cellStyle name="好_Xl0000071" xfId="695"/>
    <cellStyle name="好_Xl0000071 2" xfId="696"/>
    <cellStyle name="好_Xl0000071_2017年预算草案（债务）" xfId="697"/>
    <cellStyle name="好_Xl0000071_基金汇总" xfId="698"/>
    <cellStyle name="好_Xl0000071_收入汇总" xfId="699"/>
    <cellStyle name="好_Xl0000071_支出汇总" xfId="700"/>
    <cellStyle name="好_财政厅编制用表（2011年报省人大）" xfId="701"/>
    <cellStyle name="好_财政厅编制用表（2011年报省人大） 2" xfId="702"/>
    <cellStyle name="好_财政厅编制用表（2011年报省人大）_2017年预算草案（债务）" xfId="703"/>
    <cellStyle name="好_财政厅编制用表（2011年报省人大）_基金汇总" xfId="704"/>
    <cellStyle name="好_财政厅编制用表（2011年报省人大）_收入汇总" xfId="705"/>
    <cellStyle name="好_财政厅编制用表（2011年报省人大）_支出汇总" xfId="706"/>
    <cellStyle name="好_国有资本经营预算（2011年报省人大）" xfId="707"/>
    <cellStyle name="好_国有资本经营预算（2011年报省人大） 2" xfId="708"/>
    <cellStyle name="好_国有资本经营预算（2011年报省人大）_2017年预算草案（债务）" xfId="709"/>
    <cellStyle name="好_国有资本经营预算（2011年报省人大）_基金汇总" xfId="710"/>
    <cellStyle name="好_国有资本经营预算（2011年报省人大）_收入汇总" xfId="711"/>
    <cellStyle name="好_国有资本经营预算（2011年报省人大）_支出汇总" xfId="712"/>
    <cellStyle name="好_河南省----2009-05-21（补充数据）" xfId="713"/>
    <cellStyle name="好_河南省----2009-05-21（补充数据） 2" xfId="714"/>
    <cellStyle name="好_河南省----2009-05-21（补充数据）_2017年预算草案（债务）" xfId="715"/>
    <cellStyle name="好_河南省----2009-05-21（补充数据）_基金汇总" xfId="716"/>
    <cellStyle name="好_河南省----2009-05-21（补充数据）_收入汇总" xfId="717"/>
    <cellStyle name="好_河南省----2009-05-21（补充数据）_支出汇总" xfId="718"/>
    <cellStyle name="好_基金安排表" xfId="719"/>
    <cellStyle name="好_基金汇总" xfId="720"/>
    <cellStyle name="好_津补贴保障测算(5.21)" xfId="721"/>
    <cellStyle name="好_津补贴保障测算(5.21)_20170124170132651" xfId="722"/>
    <cellStyle name="好_津补贴保障测算(5.21)_2017年预算草案1.12" xfId="723"/>
    <cellStyle name="好_津补贴保障测算(5.21)_基金汇总" xfId="724"/>
    <cellStyle name="好_津补贴保障测算(5.21)_收入汇总" xfId="725"/>
    <cellStyle name="好_津补贴保障测算(5.21)_支出汇总" xfId="726"/>
    <cellStyle name="好_商品交易所2006--2008年税收" xfId="727"/>
    <cellStyle name="好_商品交易所2006--2008年税收 2" xfId="728"/>
    <cellStyle name="好_商品交易所2006--2008年税收_2017年预算草案（债务）" xfId="729"/>
    <cellStyle name="好_商品交易所2006--2008年税收_基金汇总" xfId="730"/>
    <cellStyle name="好_商品交易所2006--2008年税收_收入汇总" xfId="731"/>
    <cellStyle name="好_商品交易所2006--2008年税收_支出汇总" xfId="732"/>
    <cellStyle name="好_省电力2008年 工作表" xfId="733"/>
    <cellStyle name="好_省电力2008年 工作表 2" xfId="734"/>
    <cellStyle name="好_省电力2008年 工作表_2017年预算草案（债务）" xfId="735"/>
    <cellStyle name="好_省电力2008年 工作表_基金汇总" xfId="736"/>
    <cellStyle name="好_省电力2008年 工作表_收入汇总" xfId="737"/>
    <cellStyle name="好_省电力2008年 工作表_支出汇总" xfId="738"/>
    <cellStyle name="好_省级国有资本经营预算表" xfId="739"/>
    <cellStyle name="好_省级明细" xfId="740"/>
    <cellStyle name="好_省级明细 2" xfId="741"/>
    <cellStyle name="好_省级明细_1.3日 2017年预算草案 - 副本" xfId="742"/>
    <cellStyle name="好_省级明细_2016-2017全省国资预算" xfId="743"/>
    <cellStyle name="好_省级明细_2016年预算草案" xfId="744"/>
    <cellStyle name="好_省级明细_2016年预算草案1.13" xfId="745"/>
    <cellStyle name="好_省级明细_2016年预算草案1.13 2" xfId="746"/>
    <cellStyle name="好_省级明细_2016年预算草案1.13_2017年预算草案（债务）" xfId="747"/>
    <cellStyle name="好_省级明细_2016年预算草案1.13_基金汇总" xfId="748"/>
    <cellStyle name="好_省级明细_2016年预算草案1.13_收入汇总" xfId="749"/>
    <cellStyle name="好_省级明细_2016年预算草案1.13_支出汇总" xfId="750"/>
    <cellStyle name="好_省级明细_2017年财政收支预算" xfId="751"/>
    <cellStyle name="好_省级明细_2017年预算草案（债务）" xfId="752"/>
    <cellStyle name="好_省级明细_2017年预算草案1.4" xfId="753"/>
    <cellStyle name="好_省级明细_23" xfId="754"/>
    <cellStyle name="好_省级明细_23 2" xfId="755"/>
    <cellStyle name="好_省级明细_23_2017年预算草案（债务）" xfId="756"/>
    <cellStyle name="好_省级明细_23_基金汇总" xfId="757"/>
    <cellStyle name="好_省级明细_23_收入汇总" xfId="758"/>
    <cellStyle name="好_省级明细_23_支出汇总" xfId="759"/>
    <cellStyle name="好_省级明细_Book1" xfId="760"/>
    <cellStyle name="好_省级明细_Book1 2" xfId="761"/>
    <cellStyle name="好_省级明细_Book1_2017年预算草案（债务）" xfId="762"/>
    <cellStyle name="好_省级明细_Book1_基金汇总" xfId="763"/>
    <cellStyle name="好_省级明细_Book1_收入汇总" xfId="764"/>
    <cellStyle name="好_省级明细_Book1_支出汇总" xfId="765"/>
    <cellStyle name="好_省级明细_Book3" xfId="766"/>
    <cellStyle name="好_省级明细_Xl0000068" xfId="767"/>
    <cellStyle name="好_省级明细_Xl0000068 2" xfId="768"/>
    <cellStyle name="好_省级明细_Xl0000068_2017年预算草案（债务）" xfId="769"/>
    <cellStyle name="好_省级明细_Xl0000068_基金汇总" xfId="770"/>
    <cellStyle name="好_省级明细_Xl0000068_收入汇总" xfId="771"/>
    <cellStyle name="好_省级明细_Xl0000068_支出汇总" xfId="772"/>
    <cellStyle name="好_省级明细_Xl0000071" xfId="773"/>
    <cellStyle name="好_省级明细_Xl0000071 2" xfId="774"/>
    <cellStyle name="好_省级明细_Xl0000071_2017年预算草案（债务）" xfId="775"/>
    <cellStyle name="好_省级明细_Xl0000071_基金汇总" xfId="776"/>
    <cellStyle name="好_省级明细_Xl0000071_收入汇总" xfId="777"/>
    <cellStyle name="好_省级明细_Xl0000071_支出汇总" xfId="778"/>
    <cellStyle name="好_省级明细_表六七" xfId="779"/>
    <cellStyle name="好_省级明细_代编表" xfId="780"/>
    <cellStyle name="好_省级明细_代编全省支出预算修改" xfId="781"/>
    <cellStyle name="好_省级明细_代编全省支出预算修改 2" xfId="782"/>
    <cellStyle name="好_省级明细_代编全省支出预算修改_2017年预算草案（债务）" xfId="783"/>
    <cellStyle name="好_省级明细_代编全省支出预算修改_基金汇总" xfId="784"/>
    <cellStyle name="好_省级明细_代编全省支出预算修改_收入汇总" xfId="785"/>
    <cellStyle name="好_省级明细_代编全省支出预算修改_支出汇总" xfId="786"/>
    <cellStyle name="好_省级明细_冬梅3" xfId="787"/>
    <cellStyle name="好_省级明细_冬梅3 2" xfId="788"/>
    <cellStyle name="好_省级明细_冬梅3_2017年预算草案（债务）" xfId="789"/>
    <cellStyle name="好_省级明细_冬梅3_基金汇总" xfId="790"/>
    <cellStyle name="好_省级明细_冬梅3_收入汇总" xfId="791"/>
    <cellStyle name="好_省级明细_冬梅3_支出汇总" xfId="792"/>
    <cellStyle name="好_省级明细_复件 表19（梁蕊发）" xfId="793"/>
    <cellStyle name="好_省级明细_副本1.2" xfId="794"/>
    <cellStyle name="好_省级明细_副本1.2 2" xfId="795"/>
    <cellStyle name="好_省级明细_副本1.2_2017年预算草案（债务）" xfId="796"/>
    <cellStyle name="好_省级明细_副本1.2_基金汇总" xfId="797"/>
    <cellStyle name="好_省级明细_副本1.2_收入汇总" xfId="798"/>
    <cellStyle name="好_省级明细_副本1.2_支出汇总" xfId="799"/>
    <cellStyle name="好_省级明细_副本最新" xfId="800"/>
    <cellStyle name="好_省级明细_副本最新 2" xfId="801"/>
    <cellStyle name="好_省级明细_副本最新_2017年预算草案（债务）" xfId="802"/>
    <cellStyle name="好_省级明细_副本最新_基金汇总" xfId="803"/>
    <cellStyle name="好_省级明细_副本最新_收入汇总" xfId="804"/>
    <cellStyle name="好_省级明细_副本最新_支出汇总" xfId="805"/>
    <cellStyle name="好_省级明细_基金表" xfId="806"/>
    <cellStyle name="好_省级明细_基金汇总" xfId="807"/>
    <cellStyle name="好_省级明细_基金最新" xfId="808"/>
    <cellStyle name="好_省级明细_基金最新 2" xfId="809"/>
    <cellStyle name="好_省级明细_基金最新_2017年预算草案（债务）" xfId="810"/>
    <cellStyle name="好_省级明细_基金最新_基金汇总" xfId="811"/>
    <cellStyle name="好_省级明细_基金最新_收入汇总" xfId="812"/>
    <cellStyle name="好_省级明细_基金最新_支出汇总" xfId="813"/>
    <cellStyle name="好_省级明细_基金最终修改支出" xfId="814"/>
    <cellStyle name="好_省级明细_梁蕊要预算局报人大2017年预算草案" xfId="815"/>
    <cellStyle name="好_省级明细_全省收入代编最新" xfId="816"/>
    <cellStyle name="好_省级明细_全省收入代编最新 2" xfId="817"/>
    <cellStyle name="好_省级明细_全省收入代编最新_2017年预算草案（债务）" xfId="818"/>
    <cellStyle name="好_省级明细_全省收入代编最新_基金汇总" xfId="819"/>
    <cellStyle name="好_省级明细_全省收入代编最新_收入汇总" xfId="820"/>
    <cellStyle name="好_省级明细_全省收入代编最新_支出汇总" xfId="821"/>
    <cellStyle name="好_省级明细_全省预算代编" xfId="822"/>
    <cellStyle name="好_省级明细_全省预算代编 2" xfId="823"/>
    <cellStyle name="好_省级明细_全省预算代编_2017年预算草案（债务）" xfId="824"/>
    <cellStyle name="好_省级明细_全省预算代编_基金汇总" xfId="825"/>
    <cellStyle name="好_省级明细_全省预算代编_收入汇总" xfId="826"/>
    <cellStyle name="好_省级明细_全省预算代编_支出汇总" xfId="827"/>
    <cellStyle name="好_省级明细_社保2017年预算草案1.3" xfId="828"/>
    <cellStyle name="好_省级明细_省级国有资本经营预算表" xfId="829"/>
    <cellStyle name="好_省级明细_收入汇总" xfId="830"/>
    <cellStyle name="好_省级明细_政府性基金人大会表格1稿" xfId="831"/>
    <cellStyle name="好_省级明细_政府性基金人大会表格1稿 2" xfId="832"/>
    <cellStyle name="好_省级明细_政府性基金人大会表格1稿_2017年预算草案（债务）" xfId="833"/>
    <cellStyle name="好_省级明细_政府性基金人大会表格1稿_基金汇总" xfId="834"/>
    <cellStyle name="好_省级明细_政府性基金人大会表格1稿_收入汇总" xfId="835"/>
    <cellStyle name="好_省级明细_政府性基金人大会表格1稿_支出汇总" xfId="836"/>
    <cellStyle name="好_省级明细_支出汇总" xfId="837"/>
    <cellStyle name="好_省属监狱人员级别表(驻外)" xfId="838"/>
    <cellStyle name="好_省属监狱人员级别表(驻外)_20170124170132651" xfId="839"/>
    <cellStyle name="好_省属监狱人员级别表(驻外)_2017年预算草案1.12" xfId="840"/>
    <cellStyle name="好_省属监狱人员级别表(驻外)_基金汇总" xfId="841"/>
    <cellStyle name="好_省属监狱人员级别表(驻外)_收入汇总" xfId="842"/>
    <cellStyle name="好_省属监狱人员级别表(驻外)_支出汇总" xfId="843"/>
    <cellStyle name="好_收入汇总" xfId="844"/>
    <cellStyle name="好_支出汇总" xfId="845"/>
    <cellStyle name="后继超级链接" xfId="846"/>
    <cellStyle name="后继超链接" xfId="847"/>
    <cellStyle name="汇总 2" xfId="848"/>
    <cellStyle name="汇总 2 2" xfId="849"/>
    <cellStyle name="汇总 2 3" xfId="850"/>
    <cellStyle name="汇总 2 4" xfId="851"/>
    <cellStyle name="汇总 2_1.3日 2017年预算草案 - 副本" xfId="852"/>
    <cellStyle name="汇总 3" xfId="853"/>
    <cellStyle name="汇总 3 2" xfId="854"/>
    <cellStyle name="汇总 3_1.3日 2017年预算草案 - 副本" xfId="855"/>
    <cellStyle name="汇总 4" xfId="856"/>
    <cellStyle name="货币 2" xfId="857"/>
    <cellStyle name="计算 2" xfId="858"/>
    <cellStyle name="计算 2 2" xfId="859"/>
    <cellStyle name="计算 2 3" xfId="860"/>
    <cellStyle name="计算 2 4" xfId="861"/>
    <cellStyle name="计算 2_1.3日 2017年预算草案 - 副本" xfId="862"/>
    <cellStyle name="计算 3" xfId="863"/>
    <cellStyle name="计算 3 2" xfId="864"/>
    <cellStyle name="计算 3_1.3日 2017年预算草案 - 副本" xfId="865"/>
    <cellStyle name="计算 4" xfId="866"/>
    <cellStyle name="检查单元格 2" xfId="867"/>
    <cellStyle name="检查单元格 2 2" xfId="868"/>
    <cellStyle name="检查单元格 2 3" xfId="869"/>
    <cellStyle name="检查单元格 2 4" xfId="870"/>
    <cellStyle name="检查单元格 2_1.3日 2017年预算草案 - 副本" xfId="871"/>
    <cellStyle name="检查单元格 3" xfId="872"/>
    <cellStyle name="检查单元格 3 2" xfId="873"/>
    <cellStyle name="检查单元格 3_1.3日 2017年预算草案 - 副本" xfId="874"/>
    <cellStyle name="解释性文本 2" xfId="875"/>
    <cellStyle name="解释性文本 2 2" xfId="876"/>
    <cellStyle name="解释性文本 2 3" xfId="877"/>
    <cellStyle name="解释性文本 3" xfId="878"/>
    <cellStyle name="解释性文本 3 2" xfId="879"/>
    <cellStyle name="警告文本 2" xfId="880"/>
    <cellStyle name="警告文本 2 2" xfId="881"/>
    <cellStyle name="警告文本 2 3" xfId="882"/>
    <cellStyle name="警告文本 2 4" xfId="883"/>
    <cellStyle name="警告文本 3" xfId="884"/>
    <cellStyle name="警告文本 3 2" xfId="885"/>
    <cellStyle name="链接单元格 2" xfId="886"/>
    <cellStyle name="链接单元格 2 2" xfId="887"/>
    <cellStyle name="链接单元格 2 3" xfId="888"/>
    <cellStyle name="链接单元格 2_1.3日 2017年预算草案 - 副本" xfId="889"/>
    <cellStyle name="链接单元格 3" xfId="890"/>
    <cellStyle name="链接单元格 3 2" xfId="891"/>
    <cellStyle name="链接单元格 3_1.3日 2017年预算草案 - 副本" xfId="892"/>
    <cellStyle name="霓付 [0]_ +Foil &amp; -FOIL &amp; PAPER" xfId="893"/>
    <cellStyle name="霓付_ +Foil &amp; -FOIL &amp; PAPER" xfId="894"/>
    <cellStyle name="烹拳 [0]_ +Foil &amp; -FOIL &amp; PAPER" xfId="895"/>
    <cellStyle name="烹拳_ +Foil &amp; -FOIL &amp; PAPER" xfId="896"/>
    <cellStyle name="普通_ 白土" xfId="897"/>
    <cellStyle name="千分位[0]_ 白土" xfId="898"/>
    <cellStyle name="千分位_ 白土" xfId="899"/>
    <cellStyle name="千位[0]_(人代会用)" xfId="900"/>
    <cellStyle name="千位_(人代会用)" xfId="901"/>
    <cellStyle name="千位分隔" xfId="902" builtinId="3"/>
    <cellStyle name="千位分隔 2" xfId="903"/>
    <cellStyle name="千位分隔 3" xfId="904"/>
    <cellStyle name="千位分隔[0] 2" xfId="905"/>
    <cellStyle name="千位分隔[0] 3" xfId="906"/>
    <cellStyle name="千位分季_新建 Microsoft Excel 工作表" xfId="907"/>
    <cellStyle name="钎霖_4岿角利" xfId="908"/>
    <cellStyle name="强调 1" xfId="909"/>
    <cellStyle name="强调 2" xfId="910"/>
    <cellStyle name="强调 3" xfId="911"/>
    <cellStyle name="强调文字颜色 1 2" xfId="912"/>
    <cellStyle name="强调文字颜色 1 2 2" xfId="913"/>
    <cellStyle name="强调文字颜色 1 2 3" xfId="914"/>
    <cellStyle name="强调文字颜色 1 2 4" xfId="915"/>
    <cellStyle name="强调文字颜色 1 3" xfId="916"/>
    <cellStyle name="强调文字颜色 1 3 2" xfId="917"/>
    <cellStyle name="强调文字颜色 1 4" xfId="918"/>
    <cellStyle name="强调文字颜色 2 2" xfId="919"/>
    <cellStyle name="强调文字颜色 2 2 2" xfId="920"/>
    <cellStyle name="强调文字颜色 2 2 3" xfId="921"/>
    <cellStyle name="强调文字颜色 2 2 4" xfId="922"/>
    <cellStyle name="强调文字颜色 2 3" xfId="923"/>
    <cellStyle name="强调文字颜色 2 3 2" xfId="924"/>
    <cellStyle name="强调文字颜色 3 2" xfId="925"/>
    <cellStyle name="强调文字颜色 3 2 2" xfId="926"/>
    <cellStyle name="强调文字颜色 3 2 3" xfId="927"/>
    <cellStyle name="强调文字颜色 3 2 4" xfId="928"/>
    <cellStyle name="强调文字颜色 3 3" xfId="929"/>
    <cellStyle name="强调文字颜色 3 3 2" xfId="930"/>
    <cellStyle name="强调文字颜色 4 2" xfId="931"/>
    <cellStyle name="强调文字颜色 4 2 2" xfId="932"/>
    <cellStyle name="强调文字颜色 4 2 3" xfId="933"/>
    <cellStyle name="强调文字颜色 4 2 4" xfId="934"/>
    <cellStyle name="强调文字颜色 4 3" xfId="935"/>
    <cellStyle name="强调文字颜色 4 3 2" xfId="936"/>
    <cellStyle name="强调文字颜色 4 4" xfId="937"/>
    <cellStyle name="强调文字颜色 5 2" xfId="938"/>
    <cellStyle name="强调文字颜色 5 2 2" xfId="939"/>
    <cellStyle name="强调文字颜色 5 2 3" xfId="940"/>
    <cellStyle name="强调文字颜色 5 2 4" xfId="941"/>
    <cellStyle name="强调文字颜色 5 3" xfId="942"/>
    <cellStyle name="强调文字颜色 5 3 2" xfId="943"/>
    <cellStyle name="强调文字颜色 6 2" xfId="944"/>
    <cellStyle name="强调文字颜色 6 2 2" xfId="945"/>
    <cellStyle name="强调文字颜色 6 2 3" xfId="946"/>
    <cellStyle name="强调文字颜色 6 2 4" xfId="947"/>
    <cellStyle name="强调文字颜色 6 3" xfId="948"/>
    <cellStyle name="强调文字颜色 6 3 2" xfId="949"/>
    <cellStyle name="适中 2" xfId="950"/>
    <cellStyle name="适中 2 2" xfId="951"/>
    <cellStyle name="适中 2 3" xfId="952"/>
    <cellStyle name="适中 2 4" xfId="953"/>
    <cellStyle name="适中 3" xfId="954"/>
    <cellStyle name="适中 3 2" xfId="955"/>
    <cellStyle name="输出 2" xfId="956"/>
    <cellStyle name="输出 2 2" xfId="957"/>
    <cellStyle name="输出 2 3" xfId="958"/>
    <cellStyle name="输出 2 4" xfId="959"/>
    <cellStyle name="输出 2_1.3日 2017年预算草案 - 副本" xfId="960"/>
    <cellStyle name="输出 3" xfId="961"/>
    <cellStyle name="输出 3 2" xfId="962"/>
    <cellStyle name="输出 3_1.3日 2017年预算草案 - 副本" xfId="963"/>
    <cellStyle name="输出 4" xfId="964"/>
    <cellStyle name="输入 2" xfId="965"/>
    <cellStyle name="输入 2 2" xfId="966"/>
    <cellStyle name="输入 2 3" xfId="967"/>
    <cellStyle name="输入 2 4" xfId="968"/>
    <cellStyle name="输入 2_1.3日 2017年预算草案 - 副本" xfId="969"/>
    <cellStyle name="输入 3" xfId="970"/>
    <cellStyle name="输入 3 2" xfId="971"/>
    <cellStyle name="输入 3_1.3日 2017年预算草案 - 副本" xfId="972"/>
    <cellStyle name="数字" xfId="973"/>
    <cellStyle name="未定义" xfId="974"/>
    <cellStyle name="未定义 2" xfId="975"/>
    <cellStyle name="小数" xfId="976"/>
    <cellStyle name="样式 1" xfId="977"/>
    <cellStyle name="样式 1 2" xfId="978"/>
    <cellStyle name="样式 1_20170103省级2017年预算情况表" xfId="979"/>
    <cellStyle name="着色 1" xfId="980"/>
    <cellStyle name="着色 2" xfId="981"/>
    <cellStyle name="着色 3" xfId="982"/>
    <cellStyle name="着色 4" xfId="983"/>
    <cellStyle name="着色 5" xfId="984"/>
    <cellStyle name="着色 6" xfId="985"/>
    <cellStyle name="注释 2" xfId="986"/>
    <cellStyle name="注释 2 2" xfId="987"/>
    <cellStyle name="注释 2 3" xfId="988"/>
    <cellStyle name="注释 2 4" xfId="989"/>
    <cellStyle name="注释 2 5" xfId="990"/>
    <cellStyle name="注释 2 6" xfId="991"/>
    <cellStyle name="注释 2_1.3日 2017年预算草案 - 副本" xfId="992"/>
    <cellStyle name="注释 3" xfId="993"/>
    <cellStyle name="注释 3 2" xfId="994"/>
    <cellStyle name="注释 3_1.3日 2017年预算草案 - 副本" xfId="995"/>
    <cellStyle name="콤마 [0]_BOILER-CO1" xfId="996"/>
    <cellStyle name="콤마_BOILER-CO1" xfId="997"/>
    <cellStyle name="통화 [0]_BOILER-CO1" xfId="998"/>
    <cellStyle name="통화_BOILER-CO1" xfId="999"/>
    <cellStyle name="표준_0N-HANDLING " xfId="10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RKET\2000Project\National%20Flood%20Warning\&#39547;&#39532;&#24215;\&#36164;&#23457;\WINDOWS\TEMP\MP-97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各年度收费、罚没、专项收入.xls]Sheet3"/>
      <sheetName val="GDP"/>
      <sheetName val="本年收入合计"/>
      <sheetName val="财政部和发改委范围"/>
      <sheetName val="POWER ASSUMPTIONS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p-team 1"/>
      <sheetName val="Mp-team 3"/>
      <sheetName val="xxxxxx"/>
      <sheetName val="Mp-team 2"/>
      <sheetName val="Mp-team 4"/>
      <sheetName val="Mp-Automation College "/>
      <sheetName val="Mp-Project&amp;A.C.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W40"/>
  <sheetViews>
    <sheetView showGridLines="0" showZeros="0" tabSelected="1" workbookViewId="0">
      <pane xSplit="1" ySplit="3" topLeftCell="B13" activePane="bottomRight" state="frozen"/>
      <selection pane="topRight"/>
      <selection pane="bottomLeft"/>
      <selection pane="bottomRight" activeCell="B24" sqref="B24"/>
    </sheetView>
  </sheetViews>
  <sheetFormatPr defaultRowHeight="14.25"/>
  <cols>
    <col min="1" max="1" width="39" style="147" customWidth="1"/>
    <col min="2" max="2" width="12.625" style="147" customWidth="1"/>
    <col min="3" max="3" width="12.5" style="223" customWidth="1"/>
    <col min="4" max="4" width="16" style="147" customWidth="1"/>
    <col min="5" max="5" width="11.125" style="147" hidden="1" customWidth="1"/>
    <col min="6" max="23" width="9" style="147" hidden="1" customWidth="1"/>
    <col min="24" max="16384" width="9" style="147"/>
  </cols>
  <sheetData>
    <row r="1" spans="1:12" ht="39.75" customHeight="1">
      <c r="A1" s="313" t="s">
        <v>828</v>
      </c>
      <c r="B1" s="313"/>
      <c r="C1" s="313"/>
      <c r="D1" s="313"/>
    </row>
    <row r="2" spans="1:12" ht="30" customHeight="1">
      <c r="A2" s="224"/>
      <c r="B2" s="224"/>
      <c r="C2" s="225"/>
      <c r="D2" s="226" t="s">
        <v>0</v>
      </c>
    </row>
    <row r="3" spans="1:12" s="160" customFormat="1" ht="51.75" customHeight="1">
      <c r="A3" s="127" t="s">
        <v>1</v>
      </c>
      <c r="B3" s="275" t="s">
        <v>829</v>
      </c>
      <c r="C3" s="276" t="s">
        <v>830</v>
      </c>
      <c r="D3" s="227" t="s">
        <v>2</v>
      </c>
    </row>
    <row r="4" spans="1:12" s="160" customFormat="1" ht="35.25" customHeight="1">
      <c r="A4" s="228" t="s">
        <v>3</v>
      </c>
      <c r="B4" s="229">
        <f>SUM(B5,B19)</f>
        <v>87112</v>
      </c>
      <c r="C4" s="125">
        <f>SUM(C5,C19)</f>
        <v>92338</v>
      </c>
      <c r="D4" s="230">
        <f>(C4-B4)/B4*100</f>
        <v>5.999173477821655</v>
      </c>
      <c r="E4" s="160" t="e">
        <f>SUM(E5,E18)</f>
        <v>#REF!</v>
      </c>
    </row>
    <row r="5" spans="1:12" s="160" customFormat="1" ht="26.1" customHeight="1">
      <c r="A5" s="231" t="s">
        <v>4</v>
      </c>
      <c r="B5" s="246">
        <f>SUM(B6:B18)</f>
        <v>65174</v>
      </c>
      <c r="C5" s="246">
        <f>SUM(C6:C18)</f>
        <v>70743</v>
      </c>
      <c r="D5" s="247">
        <f t="shared" ref="D5:D37" si="0">(C5-B5)/B5*100</f>
        <v>8.5448184858992846</v>
      </c>
      <c r="E5" s="145" t="e">
        <f>C5-#REF!</f>
        <v>#REF!</v>
      </c>
    </row>
    <row r="6" spans="1:12" ht="26.1" customHeight="1">
      <c r="A6" s="245" t="s">
        <v>5</v>
      </c>
      <c r="B6" s="249">
        <v>43087</v>
      </c>
      <c r="C6" s="249">
        <v>46083</v>
      </c>
      <c r="D6" s="230">
        <f t="shared" si="0"/>
        <v>6.9533734072922222</v>
      </c>
      <c r="E6" s="145" t="e">
        <f>C6-#REF!</f>
        <v>#REF!</v>
      </c>
      <c r="F6" s="235">
        <f>C6-H6-J6-L6</f>
        <v>44240</v>
      </c>
      <c r="G6" s="236"/>
      <c r="H6" s="236">
        <v>1696</v>
      </c>
      <c r="I6" s="236"/>
      <c r="J6" s="236">
        <v>147</v>
      </c>
      <c r="K6" s="236"/>
      <c r="L6" s="236"/>
    </row>
    <row r="7" spans="1:12" ht="26.1" customHeight="1">
      <c r="A7" s="245" t="s">
        <v>6</v>
      </c>
      <c r="B7" s="249">
        <v>3673</v>
      </c>
      <c r="C7" s="249">
        <v>3891</v>
      </c>
      <c r="D7" s="230">
        <f t="shared" si="0"/>
        <v>5.9352028314729104</v>
      </c>
      <c r="E7" s="145" t="e">
        <f>C7-#REF!</f>
        <v>#REF!</v>
      </c>
      <c r="F7" s="235">
        <f>C7-H7-J7-L7</f>
        <v>1312</v>
      </c>
      <c r="G7" s="236"/>
      <c r="H7" s="236">
        <v>1425</v>
      </c>
      <c r="I7" s="236"/>
      <c r="J7" s="236">
        <v>1124</v>
      </c>
      <c r="K7" s="236"/>
      <c r="L7" s="244">
        <v>30</v>
      </c>
    </row>
    <row r="8" spans="1:12" ht="26.1" customHeight="1">
      <c r="A8" s="245" t="s">
        <v>7</v>
      </c>
      <c r="B8" s="249">
        <v>803</v>
      </c>
      <c r="C8" s="249">
        <v>870</v>
      </c>
      <c r="D8" s="230">
        <f t="shared" si="0"/>
        <v>8.3437110834371104</v>
      </c>
      <c r="E8" s="145" t="e">
        <f>C8-#REF!</f>
        <v>#REF!</v>
      </c>
      <c r="F8" s="235">
        <f>C8-H8-J8-L8</f>
        <v>681</v>
      </c>
      <c r="G8" s="236"/>
      <c r="H8" s="236">
        <v>106</v>
      </c>
      <c r="I8" s="236"/>
      <c r="J8" s="236">
        <v>81</v>
      </c>
      <c r="K8" s="236"/>
      <c r="L8" s="244">
        <v>2</v>
      </c>
    </row>
    <row r="9" spans="1:12" ht="26.1" customHeight="1">
      <c r="A9" s="245" t="s">
        <v>8</v>
      </c>
      <c r="B9" s="249">
        <v>236</v>
      </c>
      <c r="C9" s="249">
        <v>256</v>
      </c>
      <c r="D9" s="230">
        <f t="shared" si="0"/>
        <v>8.4745762711864394</v>
      </c>
      <c r="E9" s="145" t="e">
        <f t="shared" ref="E9:E25" si="1">C10-#REF!</f>
        <v>#REF!</v>
      </c>
      <c r="F9" s="235">
        <f t="shared" ref="F9:F17" si="2">C10-H9-J9-L9</f>
        <v>3474</v>
      </c>
      <c r="G9" s="236"/>
      <c r="H9" s="236">
        <v>590</v>
      </c>
      <c r="I9" s="236"/>
      <c r="J9" s="236">
        <v>527</v>
      </c>
      <c r="K9" s="236"/>
      <c r="L9" s="244">
        <v>17</v>
      </c>
    </row>
    <row r="10" spans="1:12" ht="26.1" customHeight="1">
      <c r="A10" s="245" t="s">
        <v>9</v>
      </c>
      <c r="B10" s="249">
        <v>4408</v>
      </c>
      <c r="C10" s="249">
        <v>4608</v>
      </c>
      <c r="D10" s="230">
        <f t="shared" si="0"/>
        <v>4.5372050816696916</v>
      </c>
      <c r="E10" s="145" t="e">
        <f t="shared" si="1"/>
        <v>#REF!</v>
      </c>
      <c r="F10" s="235">
        <f t="shared" si="2"/>
        <v>368</v>
      </c>
      <c r="G10" s="236"/>
      <c r="H10" s="236">
        <v>203</v>
      </c>
      <c r="I10" s="236"/>
      <c r="J10" s="236">
        <v>43</v>
      </c>
      <c r="K10" s="236"/>
      <c r="L10" s="244"/>
    </row>
    <row r="11" spans="1:12" ht="26.1" customHeight="1">
      <c r="A11" s="245" t="s">
        <v>10</v>
      </c>
      <c r="B11" s="249">
        <v>585</v>
      </c>
      <c r="C11" s="249">
        <v>614</v>
      </c>
      <c r="D11" s="230">
        <f t="shared" si="0"/>
        <v>4.9572649572649574</v>
      </c>
      <c r="E11" s="145" t="e">
        <f t="shared" si="1"/>
        <v>#REF!</v>
      </c>
      <c r="F11" s="235">
        <f t="shared" si="2"/>
        <v>473</v>
      </c>
      <c r="G11" s="236"/>
      <c r="H11" s="236">
        <v>206</v>
      </c>
      <c r="I11" s="236"/>
      <c r="J11" s="236">
        <v>105</v>
      </c>
      <c r="K11" s="236"/>
      <c r="L11" s="244">
        <v>4</v>
      </c>
    </row>
    <row r="12" spans="1:12" ht="26.1" customHeight="1">
      <c r="A12" s="245" t="s">
        <v>11</v>
      </c>
      <c r="B12" s="249">
        <v>732</v>
      </c>
      <c r="C12" s="249">
        <v>788</v>
      </c>
      <c r="D12" s="230">
        <f t="shared" si="0"/>
        <v>7.6502732240437163</v>
      </c>
      <c r="E12" s="145" t="e">
        <f t="shared" si="1"/>
        <v>#REF!</v>
      </c>
      <c r="F12" s="235">
        <f t="shared" si="2"/>
        <v>-146</v>
      </c>
      <c r="G12" s="236"/>
      <c r="H12" s="236">
        <v>1853</v>
      </c>
      <c r="I12" s="236"/>
      <c r="J12" s="236">
        <v>648</v>
      </c>
      <c r="K12" s="236"/>
      <c r="L12" s="236"/>
    </row>
    <row r="13" spans="1:12" ht="26.1" customHeight="1">
      <c r="A13" s="245" t="s">
        <v>12</v>
      </c>
      <c r="B13" s="249">
        <v>2253</v>
      </c>
      <c r="C13" s="249">
        <v>2355</v>
      </c>
      <c r="D13" s="230">
        <f t="shared" si="0"/>
        <v>4.5272969374167777</v>
      </c>
      <c r="E13" s="145" t="e">
        <f t="shared" si="1"/>
        <v>#REF!</v>
      </c>
      <c r="F13" s="235">
        <f t="shared" si="2"/>
        <v>391</v>
      </c>
      <c r="G13" s="236"/>
      <c r="H13" s="236">
        <v>1385</v>
      </c>
      <c r="I13" s="236"/>
      <c r="J13" s="236">
        <v>1690</v>
      </c>
      <c r="K13" s="236"/>
      <c r="L13" s="236"/>
    </row>
    <row r="14" spans="1:12" ht="26.1" customHeight="1">
      <c r="A14" s="245" t="s">
        <v>13</v>
      </c>
      <c r="B14" s="249">
        <v>3196</v>
      </c>
      <c r="C14" s="249">
        <v>3466</v>
      </c>
      <c r="D14" s="230">
        <f t="shared" si="0"/>
        <v>8.448060075093867</v>
      </c>
      <c r="E14" s="145" t="e">
        <f t="shared" si="1"/>
        <v>#REF!</v>
      </c>
      <c r="F14" s="235">
        <f t="shared" si="2"/>
        <v>570</v>
      </c>
      <c r="G14" s="236"/>
      <c r="H14" s="236">
        <v>495</v>
      </c>
      <c r="I14" s="236"/>
      <c r="J14" s="236"/>
      <c r="K14" s="236"/>
      <c r="L14" s="236"/>
    </row>
    <row r="15" spans="1:12" ht="26.1" customHeight="1">
      <c r="A15" s="245" t="s">
        <v>14</v>
      </c>
      <c r="B15" s="249">
        <v>992</v>
      </c>
      <c r="C15" s="249">
        <v>1065</v>
      </c>
      <c r="D15" s="230">
        <f t="shared" si="0"/>
        <v>7.3588709677419359</v>
      </c>
      <c r="E15" s="145" t="e">
        <f t="shared" si="1"/>
        <v>#REF!</v>
      </c>
      <c r="F15" s="235">
        <f t="shared" si="2"/>
        <v>-2056</v>
      </c>
      <c r="G15" s="236"/>
      <c r="H15" s="236">
        <v>1106</v>
      </c>
      <c r="I15" s="236"/>
      <c r="J15" s="236">
        <v>1292</v>
      </c>
      <c r="K15" s="236"/>
      <c r="L15" s="236"/>
    </row>
    <row r="16" spans="1:12" ht="26.1" customHeight="1">
      <c r="A16" s="245" t="s">
        <v>15</v>
      </c>
      <c r="B16" s="249">
        <v>-782</v>
      </c>
      <c r="C16" s="249">
        <v>342</v>
      </c>
      <c r="D16" s="230"/>
      <c r="E16" s="145" t="e">
        <f t="shared" si="1"/>
        <v>#REF!</v>
      </c>
      <c r="F16" s="235">
        <f t="shared" si="2"/>
        <v>6349</v>
      </c>
      <c r="G16" s="236"/>
      <c r="H16" s="236"/>
      <c r="I16" s="236"/>
      <c r="J16" s="236"/>
      <c r="K16" s="236"/>
      <c r="L16" s="236"/>
    </row>
    <row r="17" spans="1:12" ht="26.1" customHeight="1">
      <c r="A17" s="245" t="s">
        <v>16</v>
      </c>
      <c r="B17" s="249">
        <v>5939</v>
      </c>
      <c r="C17" s="249">
        <v>6349</v>
      </c>
      <c r="D17" s="230">
        <f t="shared" si="0"/>
        <v>6.9035191109614411</v>
      </c>
      <c r="E17" s="145" t="e">
        <f t="shared" si="1"/>
        <v>#REF!</v>
      </c>
      <c r="F17" s="235">
        <f t="shared" si="2"/>
        <v>56</v>
      </c>
      <c r="G17" s="236"/>
      <c r="H17" s="236"/>
      <c r="I17" s="236"/>
      <c r="J17" s="236"/>
      <c r="K17" s="236"/>
      <c r="L17" s="236"/>
    </row>
    <row r="18" spans="1:12" s="160" customFormat="1" ht="26.1" customHeight="1">
      <c r="A18" s="245" t="s">
        <v>17</v>
      </c>
      <c r="B18" s="249">
        <v>52</v>
      </c>
      <c r="C18" s="249">
        <v>56</v>
      </c>
      <c r="D18" s="230">
        <f t="shared" si="0"/>
        <v>7.6923076923076925</v>
      </c>
      <c r="E18" s="145" t="e">
        <f t="shared" si="1"/>
        <v>#REF!</v>
      </c>
    </row>
    <row r="19" spans="1:12" ht="26.1" customHeight="1">
      <c r="A19" s="231" t="s">
        <v>18</v>
      </c>
      <c r="B19" s="237">
        <f>SUM(B20:B27)</f>
        <v>21938</v>
      </c>
      <c r="C19" s="252">
        <f>SUM(C20:C27)</f>
        <v>21595</v>
      </c>
      <c r="D19" s="248">
        <f t="shared" si="0"/>
        <v>-1.5634971282705807</v>
      </c>
      <c r="E19" s="145" t="e">
        <f t="shared" si="1"/>
        <v>#REF!</v>
      </c>
      <c r="F19" s="235">
        <f>C20-H19-J19-L19</f>
        <v>3396</v>
      </c>
      <c r="G19" s="236"/>
      <c r="H19" s="236">
        <v>438</v>
      </c>
      <c r="I19" s="236"/>
      <c r="J19" s="236">
        <v>527</v>
      </c>
      <c r="K19" s="236"/>
      <c r="L19" s="236">
        <v>7</v>
      </c>
    </row>
    <row r="20" spans="1:12" ht="26.1" customHeight="1">
      <c r="A20" s="232" t="s">
        <v>19</v>
      </c>
      <c r="B20" s="250">
        <v>4423</v>
      </c>
      <c r="C20" s="249">
        <v>4368</v>
      </c>
      <c r="D20" s="234">
        <f t="shared" si="0"/>
        <v>-1.2434998869545557</v>
      </c>
      <c r="E20" s="145" t="e">
        <f t="shared" si="1"/>
        <v>#REF!</v>
      </c>
      <c r="F20" s="235">
        <f>C21-H20-J20-L20</f>
        <v>10489</v>
      </c>
      <c r="G20" s="236"/>
      <c r="H20" s="236">
        <v>11</v>
      </c>
      <c r="I20" s="236"/>
      <c r="J20" s="236">
        <v>320</v>
      </c>
      <c r="K20" s="236"/>
      <c r="L20" s="236"/>
    </row>
    <row r="21" spans="1:12" ht="26.1" customHeight="1">
      <c r="A21" s="232" t="s">
        <v>20</v>
      </c>
      <c r="B21" s="250">
        <v>11033</v>
      </c>
      <c r="C21" s="249">
        <v>10820</v>
      </c>
      <c r="D21" s="234">
        <f t="shared" si="0"/>
        <v>-1.9305719206018308</v>
      </c>
      <c r="E21" s="145" t="e">
        <f t="shared" si="1"/>
        <v>#REF!</v>
      </c>
      <c r="F21" s="235">
        <f>C22-H21-J21-L21</f>
        <v>2315</v>
      </c>
      <c r="G21" s="236"/>
      <c r="H21" s="236">
        <v>251</v>
      </c>
      <c r="I21" s="236"/>
      <c r="J21" s="236">
        <v>150</v>
      </c>
      <c r="K21" s="236"/>
      <c r="L21" s="236"/>
    </row>
    <row r="22" spans="1:12" ht="26.1" customHeight="1">
      <c r="A22" s="232" t="s">
        <v>21</v>
      </c>
      <c r="B22" s="250">
        <v>2750</v>
      </c>
      <c r="C22" s="249">
        <v>2716</v>
      </c>
      <c r="D22" s="234">
        <f t="shared" si="0"/>
        <v>-1.2363636363636363</v>
      </c>
      <c r="E22" s="145" t="e">
        <f t="shared" si="1"/>
        <v>#REF!</v>
      </c>
      <c r="F22" s="235">
        <f>C23-H22-J22-L22</f>
        <v>0</v>
      </c>
      <c r="G22" s="236"/>
      <c r="H22" s="236"/>
      <c r="I22" s="236"/>
      <c r="J22" s="236"/>
      <c r="K22" s="236"/>
      <c r="L22" s="236"/>
    </row>
    <row r="23" spans="1:12" ht="26.1" customHeight="1">
      <c r="A23" s="232" t="s">
        <v>22</v>
      </c>
      <c r="B23" s="251"/>
      <c r="C23" s="239">
        <v>0</v>
      </c>
      <c r="D23" s="234"/>
      <c r="E23" s="145" t="e">
        <f t="shared" si="1"/>
        <v>#REF!</v>
      </c>
      <c r="F23" s="235">
        <f>C24-H23-J23-L23</f>
        <v>3119</v>
      </c>
      <c r="G23" s="236"/>
      <c r="H23" s="236">
        <v>495</v>
      </c>
      <c r="I23" s="236"/>
      <c r="J23" s="236"/>
      <c r="K23" s="236"/>
      <c r="L23" s="236"/>
    </row>
    <row r="24" spans="1:12" ht="26.1" customHeight="1">
      <c r="A24" s="232" t="s">
        <v>23</v>
      </c>
      <c r="B24" s="233">
        <v>3660</v>
      </c>
      <c r="C24" s="233">
        <v>3614</v>
      </c>
      <c r="D24" s="234">
        <f t="shared" si="0"/>
        <v>-1.2568306010928962</v>
      </c>
      <c r="E24" s="145" t="e">
        <f>C27-#REF!</f>
        <v>#REF!</v>
      </c>
      <c r="F24" s="235"/>
      <c r="G24" s="236"/>
      <c r="H24" s="236"/>
      <c r="I24" s="236"/>
      <c r="J24" s="236"/>
      <c r="K24" s="236"/>
      <c r="L24" s="236"/>
    </row>
    <row r="25" spans="1:12" ht="26.1" customHeight="1">
      <c r="A25" s="232" t="s">
        <v>24</v>
      </c>
      <c r="B25" s="311"/>
      <c r="C25" s="312"/>
      <c r="D25" s="311"/>
      <c r="E25" s="145" t="e">
        <f t="shared" si="1"/>
        <v>#REF!</v>
      </c>
      <c r="F25" s="235"/>
      <c r="G25" s="236"/>
      <c r="H25" s="236"/>
      <c r="I25" s="236"/>
      <c r="J25" s="236"/>
      <c r="K25" s="236"/>
      <c r="L25" s="236"/>
    </row>
    <row r="26" spans="1:12" ht="26.1" customHeight="1">
      <c r="A26" s="232" t="s">
        <v>25</v>
      </c>
      <c r="B26" s="238"/>
      <c r="C26" s="239"/>
      <c r="D26" s="234"/>
      <c r="E26" s="145" t="e">
        <f>#REF!-#REF!</f>
        <v>#REF!</v>
      </c>
      <c r="F26" s="235" t="e">
        <f>#REF!-H26-J26-L26</f>
        <v>#REF!</v>
      </c>
      <c r="G26" s="236"/>
      <c r="H26" s="236"/>
      <c r="I26" s="236"/>
      <c r="J26" s="236">
        <v>3</v>
      </c>
      <c r="K26" s="236"/>
      <c r="L26" s="236"/>
    </row>
    <row r="27" spans="1:12" ht="26.1" customHeight="1">
      <c r="A27" s="232" t="s">
        <v>26</v>
      </c>
      <c r="B27" s="238">
        <v>72</v>
      </c>
      <c r="C27" s="239">
        <v>77</v>
      </c>
      <c r="D27" s="234">
        <f>(C27-B27)/B27*100</f>
        <v>6.9444444444444446</v>
      </c>
      <c r="E27" s="145"/>
      <c r="F27" s="240"/>
      <c r="G27" s="241"/>
      <c r="H27" s="241"/>
      <c r="I27" s="241"/>
      <c r="J27" s="241"/>
      <c r="K27" s="241"/>
      <c r="L27" s="241"/>
    </row>
    <row r="28" spans="1:12" ht="26.1" customHeight="1">
      <c r="A28" s="228" t="s">
        <v>27</v>
      </c>
      <c r="B28" s="242">
        <f>SUM(B29:B31)</f>
        <v>315395</v>
      </c>
      <c r="C28" s="242">
        <f>SUM(C29:C31)</f>
        <v>206317</v>
      </c>
      <c r="D28" s="234">
        <f t="shared" si="0"/>
        <v>-34.584568556888975</v>
      </c>
      <c r="E28" s="146"/>
      <c r="F28" s="240"/>
      <c r="G28" s="241"/>
      <c r="H28" s="241"/>
      <c r="I28" s="241"/>
      <c r="J28" s="241"/>
      <c r="K28" s="241"/>
      <c r="L28" s="241"/>
    </row>
    <row r="29" spans="1:12" ht="26.1" customHeight="1">
      <c r="A29" s="282" t="s">
        <v>858</v>
      </c>
      <c r="B29" s="283">
        <v>8125</v>
      </c>
      <c r="C29" s="284">
        <v>8125</v>
      </c>
      <c r="D29" s="234"/>
      <c r="E29" s="146"/>
      <c r="F29" s="240"/>
      <c r="G29" s="241"/>
      <c r="H29" s="241"/>
      <c r="I29" s="241"/>
      <c r="J29" s="241"/>
      <c r="K29" s="241"/>
      <c r="L29" s="241"/>
    </row>
    <row r="30" spans="1:12" ht="26.1" customHeight="1">
      <c r="A30" s="282" t="s">
        <v>859</v>
      </c>
      <c r="B30" s="283">
        <v>280230</v>
      </c>
      <c r="C30" s="284">
        <v>196916</v>
      </c>
      <c r="D30" s="234">
        <f t="shared" si="0"/>
        <v>-29.730578453413269</v>
      </c>
      <c r="E30" s="146"/>
      <c r="F30" s="240"/>
      <c r="G30" s="241"/>
      <c r="H30" s="241"/>
      <c r="I30" s="241"/>
      <c r="J30" s="241"/>
      <c r="K30" s="241"/>
      <c r="L30" s="241"/>
    </row>
    <row r="31" spans="1:12" ht="26.1" customHeight="1">
      <c r="A31" s="282" t="s">
        <v>860</v>
      </c>
      <c r="B31" s="283">
        <v>27040</v>
      </c>
      <c r="C31" s="284">
        <v>1276</v>
      </c>
      <c r="D31" s="234">
        <f t="shared" si="0"/>
        <v>-95.281065088757401</v>
      </c>
      <c r="E31" s="145"/>
      <c r="F31" s="240"/>
      <c r="G31" s="241"/>
      <c r="H31" s="241"/>
      <c r="I31" s="241"/>
      <c r="J31" s="241"/>
      <c r="K31" s="241"/>
      <c r="L31" s="241"/>
    </row>
    <row r="32" spans="1:12" ht="26.1" customHeight="1">
      <c r="A32" s="228" t="s">
        <v>28</v>
      </c>
      <c r="B32" s="159">
        <v>-21914</v>
      </c>
      <c r="C32" s="153">
        <v>-7000</v>
      </c>
      <c r="D32" s="234">
        <f t="shared" si="0"/>
        <v>-68.056949895044255</v>
      </c>
      <c r="E32" s="145"/>
      <c r="F32" s="240"/>
      <c r="G32" s="241"/>
      <c r="H32" s="241"/>
      <c r="I32" s="241"/>
      <c r="J32" s="241"/>
      <c r="K32" s="241"/>
      <c r="L32" s="241"/>
    </row>
    <row r="33" spans="1:12" ht="26.1" customHeight="1">
      <c r="A33" s="228" t="s">
        <v>29</v>
      </c>
      <c r="B33" s="159">
        <v>-5196</v>
      </c>
      <c r="C33" s="153"/>
      <c r="D33" s="234">
        <f t="shared" si="0"/>
        <v>-100</v>
      </c>
      <c r="E33" s="145"/>
      <c r="F33" s="240"/>
      <c r="G33" s="241"/>
      <c r="H33" s="241"/>
      <c r="I33" s="241"/>
      <c r="J33" s="241"/>
      <c r="K33" s="241"/>
      <c r="L33" s="241"/>
    </row>
    <row r="34" spans="1:12" ht="26.1" customHeight="1">
      <c r="A34" s="228" t="s">
        <v>30</v>
      </c>
      <c r="B34" s="159">
        <v>811</v>
      </c>
      <c r="C34" s="153"/>
      <c r="D34" s="234">
        <f t="shared" si="0"/>
        <v>-100</v>
      </c>
      <c r="E34" s="145"/>
      <c r="F34" s="240"/>
      <c r="G34" s="241"/>
      <c r="H34" s="241"/>
      <c r="I34" s="241"/>
      <c r="J34" s="241"/>
      <c r="K34" s="241"/>
      <c r="L34" s="241"/>
    </row>
    <row r="35" spans="1:12" s="160" customFormat="1" ht="26.1" customHeight="1">
      <c r="A35" s="228" t="s">
        <v>31</v>
      </c>
      <c r="B35" s="159">
        <v>65181</v>
      </c>
      <c r="C35" s="153"/>
      <c r="D35" s="234">
        <f t="shared" si="0"/>
        <v>-100</v>
      </c>
      <c r="E35" s="145" t="e">
        <f>C37-#REF!</f>
        <v>#REF!</v>
      </c>
    </row>
    <row r="36" spans="1:12" s="160" customFormat="1" ht="26.1" customHeight="1">
      <c r="A36" s="228" t="s">
        <v>32</v>
      </c>
      <c r="B36" s="159">
        <v>14396</v>
      </c>
      <c r="C36" s="153"/>
      <c r="D36" s="234">
        <f t="shared" si="0"/>
        <v>-100</v>
      </c>
      <c r="E36" s="145"/>
    </row>
    <row r="37" spans="1:12" ht="18.75">
      <c r="A37" s="127" t="s">
        <v>33</v>
      </c>
      <c r="B37" s="243">
        <f>SUM(B4,B28,B32:B36)</f>
        <v>455785</v>
      </c>
      <c r="C37" s="243">
        <f>SUM(C4,C28,C32:C36)</f>
        <v>291655</v>
      </c>
      <c r="D37" s="234">
        <f t="shared" si="0"/>
        <v>-36.01039964018122</v>
      </c>
    </row>
    <row r="38" spans="1:12" ht="21.75" customHeight="1">
      <c r="A38" s="315"/>
      <c r="B38" s="316"/>
      <c r="C38" s="316"/>
      <c r="D38" s="316"/>
    </row>
    <row r="39" spans="1:12" ht="63.75" customHeight="1">
      <c r="A39" s="317"/>
      <c r="B39" s="317"/>
      <c r="C39" s="317"/>
      <c r="D39" s="317"/>
    </row>
    <row r="40" spans="1:12">
      <c r="A40" s="314"/>
      <c r="B40" s="314"/>
      <c r="C40" s="314"/>
      <c r="D40" s="314"/>
    </row>
  </sheetData>
  <mergeCells count="3">
    <mergeCell ref="A1:D1"/>
    <mergeCell ref="A40:D40"/>
    <mergeCell ref="A38:D39"/>
  </mergeCells>
  <phoneticPr fontId="15" type="noConversion"/>
  <printOptions horizontalCentered="1"/>
  <pageMargins left="0.27" right="0.23" top="0.45" bottom="0.54" header="0.47" footer="0.28999999999999998"/>
  <pageSetup paperSize="9" scale="65" firstPageNumber="16" orientation="portrait" useFirstPageNumber="1" errors="NA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48"/>
  <sheetViews>
    <sheetView showZeros="0" topLeftCell="A25" workbookViewId="0">
      <selection activeCell="C13" sqref="C13"/>
    </sheetView>
  </sheetViews>
  <sheetFormatPr defaultRowHeight="14.25"/>
  <cols>
    <col min="1" max="1" width="56" style="96" customWidth="1"/>
    <col min="2" max="3" width="12.125" style="96" customWidth="1"/>
    <col min="4" max="4" width="13.875" style="310" customWidth="1"/>
    <col min="5" max="5" width="13.875" style="97" customWidth="1"/>
    <col min="6" max="6" width="10.75" style="97" customWidth="1"/>
    <col min="7" max="16384" width="9" style="96"/>
  </cols>
  <sheetData>
    <row r="1" spans="1:6" ht="34.5" customHeight="1">
      <c r="A1" s="339" t="s">
        <v>844</v>
      </c>
      <c r="B1" s="339"/>
      <c r="C1" s="339"/>
      <c r="D1" s="339"/>
      <c r="E1" s="339"/>
      <c r="F1" s="339"/>
    </row>
    <row r="2" spans="1:6" ht="30" customHeight="1">
      <c r="A2" s="98"/>
      <c r="B2" s="98"/>
      <c r="C2" s="340" t="s">
        <v>0</v>
      </c>
      <c r="D2" s="340"/>
      <c r="E2" s="340"/>
      <c r="F2" s="340"/>
    </row>
    <row r="3" spans="1:6" s="95" customFormat="1" ht="43.5" customHeight="1">
      <c r="A3" s="99" t="s">
        <v>1</v>
      </c>
      <c r="B3" s="99" t="s">
        <v>34</v>
      </c>
      <c r="C3" s="263" t="s">
        <v>824</v>
      </c>
      <c r="D3" s="261" t="s">
        <v>767</v>
      </c>
      <c r="E3" s="261" t="s">
        <v>825</v>
      </c>
      <c r="F3" s="100" t="s">
        <v>36</v>
      </c>
    </row>
    <row r="4" spans="1:6" s="95" customFormat="1" ht="21" customHeight="1">
      <c r="A4" s="101" t="s">
        <v>87</v>
      </c>
      <c r="B4" s="102">
        <f>SUM(C4:F4)</f>
        <v>0</v>
      </c>
      <c r="C4" s="99"/>
      <c r="D4" s="100">
        <f>SUM(D5+D7)</f>
        <v>0</v>
      </c>
      <c r="E4" s="100"/>
      <c r="F4" s="100"/>
    </row>
    <row r="5" spans="1:6" s="95" customFormat="1" ht="21" customHeight="1">
      <c r="A5" s="103" t="s">
        <v>648</v>
      </c>
      <c r="B5" s="104"/>
      <c r="C5" s="105"/>
      <c r="D5" s="82"/>
      <c r="E5" s="82"/>
      <c r="F5" s="82"/>
    </row>
    <row r="6" spans="1:6" s="95" customFormat="1" ht="21" customHeight="1">
      <c r="A6" s="103" t="s">
        <v>649</v>
      </c>
      <c r="B6" s="104"/>
      <c r="C6" s="105"/>
      <c r="D6" s="82"/>
      <c r="E6" s="82"/>
      <c r="F6" s="82"/>
    </row>
    <row r="7" spans="1:6" s="95" customFormat="1" ht="21" customHeight="1">
      <c r="A7" s="103" t="s">
        <v>650</v>
      </c>
      <c r="B7" s="104">
        <f>SUM(C7:F7)</f>
        <v>0</v>
      </c>
      <c r="C7" s="105"/>
      <c r="D7" s="82"/>
      <c r="E7" s="82"/>
      <c r="F7" s="82"/>
    </row>
    <row r="8" spans="1:6" s="95" customFormat="1" ht="21" customHeight="1">
      <c r="A8" s="106" t="s">
        <v>651</v>
      </c>
      <c r="B8" s="104"/>
      <c r="C8" s="105"/>
      <c r="D8" s="82"/>
      <c r="E8" s="82"/>
      <c r="F8" s="82"/>
    </row>
    <row r="9" spans="1:6" s="95" customFormat="1" ht="21" customHeight="1">
      <c r="A9" s="101" t="s">
        <v>94</v>
      </c>
      <c r="B9" s="102">
        <f>SUM(C9:F9)</f>
        <v>48</v>
      </c>
      <c r="C9" s="99">
        <f>SUM(C10)</f>
        <v>0</v>
      </c>
      <c r="D9" s="99">
        <f>SUM(D10)</f>
        <v>48</v>
      </c>
      <c r="E9" s="99"/>
      <c r="F9" s="99"/>
    </row>
    <row r="10" spans="1:6" s="95" customFormat="1" ht="21" customHeight="1">
      <c r="A10" s="103" t="s">
        <v>652</v>
      </c>
      <c r="B10" s="104">
        <v>208</v>
      </c>
      <c r="C10" s="105"/>
      <c r="D10" s="82">
        <v>48</v>
      </c>
      <c r="E10" s="82"/>
      <c r="F10" s="82"/>
    </row>
    <row r="11" spans="1:6" s="95" customFormat="1" ht="21" customHeight="1">
      <c r="A11" s="106" t="s">
        <v>653</v>
      </c>
      <c r="B11" s="104">
        <v>208</v>
      </c>
      <c r="C11" s="105"/>
      <c r="D11" s="82">
        <v>48</v>
      </c>
      <c r="E11" s="82"/>
      <c r="F11" s="82"/>
    </row>
    <row r="12" spans="1:6" ht="21" customHeight="1">
      <c r="A12" s="107" t="s">
        <v>133</v>
      </c>
      <c r="B12" s="108">
        <f>B13+B26+B29+B30+B32</f>
        <v>55076</v>
      </c>
      <c r="C12" s="108">
        <f>C13+C26+C29+C30+C32</f>
        <v>54428</v>
      </c>
      <c r="D12" s="300">
        <v>648</v>
      </c>
      <c r="E12" s="108"/>
      <c r="F12" s="108"/>
    </row>
    <row r="13" spans="1:6" ht="21" customHeight="1">
      <c r="A13" s="109" t="s">
        <v>671</v>
      </c>
      <c r="B13" s="110">
        <f t="shared" ref="B13:B25" si="0">SUM(C13:F13)</f>
        <v>52101</v>
      </c>
      <c r="C13" s="110">
        <f>SUM(C14:C25)</f>
        <v>51453</v>
      </c>
      <c r="D13" s="301">
        <v>648</v>
      </c>
      <c r="E13" s="110"/>
      <c r="F13" s="76"/>
    </row>
    <row r="14" spans="1:6" ht="21" customHeight="1">
      <c r="A14" s="109" t="s">
        <v>655</v>
      </c>
      <c r="B14" s="110">
        <f t="shared" si="0"/>
        <v>16007</v>
      </c>
      <c r="C14" s="6">
        <v>16007</v>
      </c>
      <c r="D14" s="302"/>
      <c r="E14" s="6"/>
      <c r="F14" s="6"/>
    </row>
    <row r="15" spans="1:6" ht="21" customHeight="1">
      <c r="A15" s="109" t="s">
        <v>672</v>
      </c>
      <c r="B15" s="110">
        <f t="shared" si="0"/>
        <v>223</v>
      </c>
      <c r="C15" s="76">
        <v>223</v>
      </c>
      <c r="D15" s="303"/>
      <c r="E15" s="112"/>
      <c r="F15" s="112"/>
    </row>
    <row r="16" spans="1:6" ht="21" customHeight="1">
      <c r="A16" s="109" t="s">
        <v>673</v>
      </c>
      <c r="B16" s="110">
        <f t="shared" si="0"/>
        <v>7682</v>
      </c>
      <c r="C16" s="76">
        <v>7682</v>
      </c>
      <c r="D16" s="303"/>
      <c r="E16" s="112"/>
      <c r="F16" s="112"/>
    </row>
    <row r="17" spans="1:6" ht="21" customHeight="1">
      <c r="A17" s="109" t="s">
        <v>808</v>
      </c>
      <c r="B17" s="110">
        <f t="shared" si="0"/>
        <v>863</v>
      </c>
      <c r="C17" s="76">
        <v>215</v>
      </c>
      <c r="D17" s="303">
        <v>648</v>
      </c>
      <c r="E17" s="112"/>
      <c r="F17" s="112"/>
    </row>
    <row r="18" spans="1:6" ht="21" customHeight="1">
      <c r="A18" s="109" t="s">
        <v>809</v>
      </c>
      <c r="B18" s="110">
        <f t="shared" si="0"/>
        <v>3037</v>
      </c>
      <c r="C18" s="76">
        <v>3037</v>
      </c>
      <c r="D18" s="303"/>
      <c r="E18" s="112"/>
      <c r="F18" s="112"/>
    </row>
    <row r="19" spans="1:6" ht="21" customHeight="1">
      <c r="A19" s="109" t="s">
        <v>674</v>
      </c>
      <c r="B19" s="110">
        <f t="shared" si="0"/>
        <v>202</v>
      </c>
      <c r="C19" s="76">
        <v>202</v>
      </c>
      <c r="D19" s="303"/>
      <c r="E19" s="112"/>
      <c r="F19" s="112"/>
    </row>
    <row r="20" spans="1:6" ht="21" customHeight="1">
      <c r="A20" s="109" t="s">
        <v>675</v>
      </c>
      <c r="B20" s="110">
        <f t="shared" si="0"/>
        <v>871</v>
      </c>
      <c r="C20" s="76">
        <v>871</v>
      </c>
      <c r="D20" s="303"/>
      <c r="E20" s="112"/>
      <c r="F20" s="112"/>
    </row>
    <row r="21" spans="1:6" ht="21" customHeight="1">
      <c r="A21" s="109" t="s">
        <v>810</v>
      </c>
      <c r="B21" s="110">
        <f t="shared" si="0"/>
        <v>0</v>
      </c>
      <c r="C21" s="76"/>
      <c r="D21" s="303"/>
      <c r="E21" s="112"/>
      <c r="F21" s="112"/>
    </row>
    <row r="22" spans="1:6" ht="21" customHeight="1">
      <c r="A22" s="109" t="s">
        <v>811</v>
      </c>
      <c r="B22" s="110">
        <f t="shared" si="0"/>
        <v>7865</v>
      </c>
      <c r="C22" s="76">
        <v>7865</v>
      </c>
      <c r="D22" s="303"/>
      <c r="E22" s="112"/>
      <c r="F22" s="112"/>
    </row>
    <row r="23" spans="1:6" ht="21" customHeight="1">
      <c r="A23" s="109" t="s">
        <v>812</v>
      </c>
      <c r="B23" s="110">
        <f t="shared" si="0"/>
        <v>0</v>
      </c>
      <c r="C23" s="76"/>
      <c r="D23" s="303"/>
      <c r="E23" s="112"/>
      <c r="F23" s="112"/>
    </row>
    <row r="24" spans="1:6" ht="21" customHeight="1">
      <c r="A24" s="115" t="s">
        <v>813</v>
      </c>
      <c r="B24" s="110">
        <f t="shared" si="0"/>
        <v>0</v>
      </c>
      <c r="C24" s="76"/>
      <c r="D24" s="303"/>
      <c r="E24" s="112"/>
      <c r="F24" s="112"/>
    </row>
    <row r="25" spans="1:6" ht="21" customHeight="1">
      <c r="A25" s="265" t="s">
        <v>826</v>
      </c>
      <c r="B25" s="110">
        <f t="shared" si="0"/>
        <v>15351</v>
      </c>
      <c r="C25" s="76">
        <v>15351</v>
      </c>
      <c r="D25" s="303"/>
      <c r="E25" s="112"/>
      <c r="F25" s="112"/>
    </row>
    <row r="26" spans="1:6" ht="21" customHeight="1">
      <c r="A26" s="109" t="s">
        <v>656</v>
      </c>
      <c r="B26" s="269">
        <f>SUM(C26:F26)</f>
        <v>907</v>
      </c>
      <c r="C26" s="6">
        <v>907</v>
      </c>
      <c r="D26" s="302"/>
      <c r="E26" s="6"/>
      <c r="F26" s="6"/>
    </row>
    <row r="27" spans="1:6" ht="21" customHeight="1">
      <c r="A27" s="109" t="s">
        <v>655</v>
      </c>
      <c r="B27" s="269">
        <f>SUM(C27:F27)</f>
        <v>907</v>
      </c>
      <c r="C27" s="6">
        <v>907</v>
      </c>
      <c r="D27" s="302"/>
      <c r="E27" s="6"/>
      <c r="F27" s="6"/>
    </row>
    <row r="28" spans="1:6" ht="21" customHeight="1">
      <c r="A28" s="109" t="s">
        <v>657</v>
      </c>
      <c r="B28" s="269">
        <f>SUM(C28:F28)</f>
        <v>0</v>
      </c>
      <c r="C28" s="6"/>
      <c r="D28" s="302"/>
      <c r="E28" s="6"/>
      <c r="F28" s="6"/>
    </row>
    <row r="29" spans="1:6" s="95" customFormat="1" ht="21" customHeight="1">
      <c r="A29" s="109" t="s">
        <v>658</v>
      </c>
      <c r="B29" s="269">
        <v>288</v>
      </c>
      <c r="C29" s="6">
        <v>288</v>
      </c>
      <c r="D29" s="302"/>
      <c r="E29" s="6"/>
      <c r="F29" s="6"/>
    </row>
    <row r="30" spans="1:6" ht="21" customHeight="1">
      <c r="A30" s="109" t="s">
        <v>659</v>
      </c>
      <c r="B30" s="269">
        <f>SUM(C30:F30)</f>
        <v>1780</v>
      </c>
      <c r="C30" s="76">
        <f>C31</f>
        <v>1780</v>
      </c>
      <c r="D30" s="303"/>
      <c r="E30" s="112"/>
      <c r="F30" s="112"/>
    </row>
    <row r="31" spans="1:6" ht="21" customHeight="1">
      <c r="A31" s="109" t="s">
        <v>660</v>
      </c>
      <c r="B31" s="269">
        <f>SUM(C31:F31)</f>
        <v>1780</v>
      </c>
      <c r="C31" s="6">
        <v>1780</v>
      </c>
      <c r="D31" s="302"/>
      <c r="E31" s="6"/>
      <c r="F31" s="6"/>
    </row>
    <row r="32" spans="1:6" ht="21" customHeight="1">
      <c r="A32" s="265" t="s">
        <v>820</v>
      </c>
      <c r="B32" s="269"/>
      <c r="C32" s="6"/>
      <c r="D32" s="302"/>
      <c r="E32" s="6"/>
      <c r="F32" s="6"/>
    </row>
    <row r="33" spans="1:6" ht="21" customHeight="1">
      <c r="A33" s="266" t="s">
        <v>140</v>
      </c>
      <c r="B33" s="270">
        <v>3</v>
      </c>
      <c r="C33" s="271"/>
      <c r="D33" s="304">
        <v>3</v>
      </c>
      <c r="E33" s="271"/>
      <c r="F33" s="271"/>
    </row>
    <row r="34" spans="1:6" ht="21" customHeight="1">
      <c r="A34" s="267" t="s">
        <v>821</v>
      </c>
      <c r="B34" s="110">
        <v>3</v>
      </c>
      <c r="C34" s="6"/>
      <c r="D34" s="302">
        <v>3</v>
      </c>
      <c r="E34" s="6"/>
      <c r="F34" s="6"/>
    </row>
    <row r="35" spans="1:6" ht="21" customHeight="1">
      <c r="A35" s="268" t="s">
        <v>822</v>
      </c>
      <c r="B35" s="110"/>
      <c r="C35" s="6"/>
      <c r="D35" s="302"/>
      <c r="E35" s="6"/>
      <c r="F35" s="6"/>
    </row>
    <row r="36" spans="1:6" ht="21" customHeight="1">
      <c r="A36" s="113" t="s">
        <v>149</v>
      </c>
      <c r="B36" s="111">
        <f>SUM(C36:F36)</f>
        <v>0</v>
      </c>
      <c r="C36" s="114">
        <f>SUM(C37:C37)</f>
        <v>0</v>
      </c>
      <c r="D36" s="305">
        <f>SUM(D37:D37)</f>
        <v>0</v>
      </c>
      <c r="E36" s="114"/>
      <c r="F36" s="114"/>
    </row>
    <row r="37" spans="1:6" ht="21" customHeight="1">
      <c r="A37" s="115" t="s">
        <v>661</v>
      </c>
      <c r="B37" s="110">
        <f>SUM(C37:F37)</f>
        <v>0</v>
      </c>
      <c r="C37" s="116"/>
      <c r="D37" s="306"/>
      <c r="E37" s="117"/>
      <c r="F37" s="117"/>
    </row>
    <row r="38" spans="1:6" ht="21" customHeight="1">
      <c r="A38" s="115" t="s">
        <v>662</v>
      </c>
      <c r="B38" s="110"/>
      <c r="C38" s="116"/>
      <c r="D38" s="306"/>
      <c r="E38" s="117"/>
      <c r="F38" s="117"/>
    </row>
    <row r="39" spans="1:6" ht="21" customHeight="1">
      <c r="A39" s="107" t="s">
        <v>179</v>
      </c>
      <c r="B39" s="111">
        <f>SUM(C39:F39)</f>
        <v>121</v>
      </c>
      <c r="C39" s="108">
        <f>SUM(C40:C40)</f>
        <v>0</v>
      </c>
      <c r="D39" s="307">
        <f>SUM(D40:D40)</f>
        <v>121</v>
      </c>
      <c r="E39" s="118"/>
      <c r="F39" s="118"/>
    </row>
    <row r="40" spans="1:6" ht="18.75">
      <c r="A40" s="119" t="s">
        <v>892</v>
      </c>
      <c r="B40" s="111">
        <f>SUM(C40:F40)</f>
        <v>121</v>
      </c>
      <c r="C40" s="116"/>
      <c r="D40" s="301">
        <v>121</v>
      </c>
      <c r="E40" s="117"/>
      <c r="F40" s="117"/>
    </row>
    <row r="41" spans="1:6" ht="18.75">
      <c r="A41" s="109" t="s">
        <v>818</v>
      </c>
      <c r="B41" s="111">
        <f>SUM(C41:F41)</f>
        <v>10</v>
      </c>
      <c r="C41" s="116"/>
      <c r="D41" s="308">
        <v>10</v>
      </c>
      <c r="E41" s="117"/>
      <c r="F41" s="117"/>
    </row>
    <row r="42" spans="1:6" ht="18.75">
      <c r="A42" s="265" t="s">
        <v>823</v>
      </c>
      <c r="B42" s="111">
        <f>SUM(C42:F42)</f>
        <v>53</v>
      </c>
      <c r="C42" s="116"/>
      <c r="D42" s="308">
        <v>53</v>
      </c>
      <c r="E42" s="117"/>
      <c r="F42" s="117"/>
    </row>
    <row r="43" spans="1:6" ht="18.75">
      <c r="A43" s="109" t="s">
        <v>819</v>
      </c>
      <c r="B43" s="111">
        <f>SUM(C43:F43)</f>
        <v>58</v>
      </c>
      <c r="C43" s="116"/>
      <c r="D43" s="308">
        <v>58</v>
      </c>
      <c r="E43" s="117"/>
      <c r="F43" s="117"/>
    </row>
    <row r="44" spans="1:6" ht="18.75">
      <c r="A44" s="109" t="s">
        <v>666</v>
      </c>
      <c r="B44" s="110"/>
      <c r="C44" s="116"/>
      <c r="D44" s="306"/>
      <c r="E44" s="117"/>
      <c r="F44" s="117"/>
    </row>
    <row r="45" spans="1:6" ht="18.75">
      <c r="A45" s="107" t="s">
        <v>182</v>
      </c>
      <c r="B45" s="111">
        <f>SUM(C45:F45)</f>
        <v>3562</v>
      </c>
      <c r="C45" s="108">
        <f>SUM(C46:C46)</f>
        <v>3562</v>
      </c>
      <c r="D45" s="307">
        <f>SUM(D46:D46)</f>
        <v>0</v>
      </c>
      <c r="E45" s="118"/>
      <c r="F45" s="118"/>
    </row>
    <row r="46" spans="1:6" ht="18.75">
      <c r="A46" s="119" t="s">
        <v>677</v>
      </c>
      <c r="B46" s="110">
        <f>SUM(C46:F46)</f>
        <v>3562</v>
      </c>
      <c r="C46" s="116">
        <f>SUM(C47:C47)</f>
        <v>3562</v>
      </c>
      <c r="D46" s="306">
        <f>SUM(D47:D47)</f>
        <v>0</v>
      </c>
      <c r="E46" s="117"/>
      <c r="F46" s="117"/>
    </row>
    <row r="47" spans="1:6" ht="18.75">
      <c r="A47" s="119" t="s">
        <v>678</v>
      </c>
      <c r="B47" s="110">
        <f>SUM(C47:F47)</f>
        <v>3562</v>
      </c>
      <c r="C47" s="116">
        <v>3562</v>
      </c>
      <c r="D47" s="306"/>
      <c r="E47" s="117"/>
      <c r="F47" s="117"/>
    </row>
    <row r="48" spans="1:6" ht="18.75">
      <c r="A48" s="99" t="s">
        <v>33</v>
      </c>
      <c r="B48" s="309">
        <f>SUM(B4,B9,B12,B36,B39,B45,B33)</f>
        <v>58810</v>
      </c>
      <c r="C48" s="309">
        <f>SUM(C4,C9,C12,C36,C39,C45,C33)</f>
        <v>57990</v>
      </c>
      <c r="D48" s="309">
        <f>SUM(D4,D9,D12,D36,D39,D45,D33)</f>
        <v>820</v>
      </c>
      <c r="E48" s="120"/>
      <c r="F48" s="120"/>
    </row>
  </sheetData>
  <mergeCells count="2">
    <mergeCell ref="A1:F1"/>
    <mergeCell ref="C2:F2"/>
  </mergeCells>
  <phoneticPr fontId="15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C16"/>
  <sheetViews>
    <sheetView workbookViewId="0">
      <selection activeCell="I12" sqref="I12"/>
    </sheetView>
  </sheetViews>
  <sheetFormatPr defaultColWidth="8.75" defaultRowHeight="21" customHeight="1"/>
  <cols>
    <col min="1" max="1" width="37.125" style="84" customWidth="1"/>
    <col min="2" max="2" width="20.5" style="84" customWidth="1"/>
    <col min="3" max="3" width="13.5" style="84" customWidth="1"/>
    <col min="4" max="32" width="9" style="84" bestFit="1" customWidth="1"/>
    <col min="33" max="16384" width="8.75" style="84"/>
  </cols>
  <sheetData>
    <row r="1" spans="1:3" ht="41.25" customHeight="1">
      <c r="A1" s="341" t="s">
        <v>845</v>
      </c>
      <c r="B1" s="342"/>
      <c r="C1" s="342"/>
    </row>
    <row r="2" spans="1:3" ht="24.75" customHeight="1">
      <c r="A2" s="85"/>
      <c r="C2" s="86" t="s">
        <v>0</v>
      </c>
    </row>
    <row r="3" spans="1:3" ht="47.25" customHeight="1">
      <c r="A3" s="87" t="s">
        <v>494</v>
      </c>
      <c r="B3" s="88" t="s">
        <v>679</v>
      </c>
      <c r="C3" s="38" t="s">
        <v>680</v>
      </c>
    </row>
    <row r="4" spans="1:3" ht="47.25" customHeight="1">
      <c r="A4" s="89" t="s">
        <v>690</v>
      </c>
      <c r="B4" s="90"/>
      <c r="C4" s="91"/>
    </row>
    <row r="5" spans="1:3" ht="31.5" customHeight="1">
      <c r="A5" s="89" t="s">
        <v>681</v>
      </c>
      <c r="B5" s="90"/>
      <c r="C5" s="91"/>
    </row>
    <row r="6" spans="1:3" ht="31.5" customHeight="1">
      <c r="A6" s="89" t="s">
        <v>682</v>
      </c>
      <c r="B6" s="90">
        <v>48</v>
      </c>
      <c r="C6" s="91"/>
    </row>
    <row r="7" spans="1:3" ht="31.5" customHeight="1">
      <c r="A7" s="89" t="s">
        <v>683</v>
      </c>
      <c r="B7" s="90">
        <v>3</v>
      </c>
      <c r="C7" s="91"/>
    </row>
    <row r="8" spans="1:3" ht="31.5" customHeight="1">
      <c r="A8" s="89" t="s">
        <v>684</v>
      </c>
      <c r="B8" s="90">
        <v>648</v>
      </c>
      <c r="C8" s="91"/>
    </row>
    <row r="9" spans="1:3" ht="31.5" customHeight="1">
      <c r="A9" s="89" t="s">
        <v>685</v>
      </c>
      <c r="B9" s="90"/>
      <c r="C9" s="91"/>
    </row>
    <row r="10" spans="1:3" ht="31.5" customHeight="1">
      <c r="A10" s="89" t="s">
        <v>686</v>
      </c>
      <c r="B10" s="90"/>
      <c r="C10" s="91"/>
    </row>
    <row r="11" spans="1:3" ht="31.5" customHeight="1">
      <c r="A11" s="89" t="s">
        <v>687</v>
      </c>
      <c r="B11" s="90"/>
      <c r="C11" s="91"/>
    </row>
    <row r="12" spans="1:3" ht="31.5" customHeight="1">
      <c r="A12" s="89" t="s">
        <v>688</v>
      </c>
      <c r="B12" s="90"/>
      <c r="C12" s="91"/>
    </row>
    <row r="13" spans="1:3" ht="31.5" customHeight="1">
      <c r="A13" s="274" t="s">
        <v>827</v>
      </c>
      <c r="B13" s="90">
        <v>121</v>
      </c>
      <c r="C13" s="91"/>
    </row>
    <row r="14" spans="1:3" ht="31.5" customHeight="1">
      <c r="A14" s="89" t="s">
        <v>689</v>
      </c>
      <c r="B14" s="90"/>
      <c r="C14" s="91"/>
    </row>
    <row r="15" spans="1:3" ht="31.5" customHeight="1">
      <c r="A15" s="89"/>
      <c r="B15" s="90"/>
      <c r="C15" s="91"/>
    </row>
    <row r="16" spans="1:3" ht="31.5" customHeight="1">
      <c r="A16" s="92" t="s">
        <v>33</v>
      </c>
      <c r="B16" s="93">
        <f>SUM(B4:B15)</f>
        <v>820</v>
      </c>
      <c r="C16" s="94"/>
    </row>
  </sheetData>
  <mergeCells count="1">
    <mergeCell ref="A1:C1"/>
  </mergeCells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B4"/>
  <sheetViews>
    <sheetView zoomScaleSheetLayoutView="100" workbookViewId="0">
      <selection activeCell="N30" sqref="N30"/>
    </sheetView>
  </sheetViews>
  <sheetFormatPr defaultColWidth="9" defaultRowHeight="14.25"/>
  <cols>
    <col min="1" max="2" width="36.375" customWidth="1"/>
  </cols>
  <sheetData>
    <row r="1" spans="1:2" ht="27">
      <c r="A1" s="329" t="s">
        <v>846</v>
      </c>
      <c r="B1" s="329"/>
    </row>
    <row r="2" spans="1:2">
      <c r="A2" s="78"/>
      <c r="B2" s="79" t="s">
        <v>185</v>
      </c>
    </row>
    <row r="3" spans="1:2" ht="18.75">
      <c r="A3" s="80" t="s">
        <v>631</v>
      </c>
      <c r="B3" s="81" t="s">
        <v>634</v>
      </c>
    </row>
    <row r="4" spans="1:2" ht="18.75">
      <c r="A4" s="82" t="s">
        <v>635</v>
      </c>
      <c r="B4" s="83">
        <v>820</v>
      </c>
    </row>
  </sheetData>
  <mergeCells count="1">
    <mergeCell ref="A1:B1"/>
  </mergeCells>
  <phoneticPr fontId="15" type="noConversion"/>
  <pageMargins left="0.75" right="0.75" top="1" bottom="1" header="0.51" footer="0.5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C26"/>
  <sheetViews>
    <sheetView workbookViewId="0">
      <selection activeCell="C6" sqref="C6"/>
    </sheetView>
  </sheetViews>
  <sheetFormatPr defaultColWidth="27.75" defaultRowHeight="14.25"/>
  <cols>
    <col min="1" max="1" width="14.5" style="70" customWidth="1"/>
    <col min="2" max="2" width="27.75" style="71" customWidth="1"/>
    <col min="3" max="16384" width="27.75" style="70"/>
  </cols>
  <sheetData>
    <row r="1" spans="1:3">
      <c r="A1" s="72" t="s">
        <v>691</v>
      </c>
    </row>
    <row r="2" spans="1:3" ht="27">
      <c r="A2" s="330" t="s">
        <v>847</v>
      </c>
      <c r="B2" s="330"/>
      <c r="C2" s="330"/>
    </row>
    <row r="3" spans="1:3">
      <c r="B3" s="331" t="s">
        <v>0</v>
      </c>
      <c r="C3" s="331"/>
    </row>
    <row r="4" spans="1:3" s="69" customFormat="1" ht="20.100000000000001" customHeight="1">
      <c r="A4" s="332" t="s">
        <v>637</v>
      </c>
      <c r="B4" s="334" t="s">
        <v>848</v>
      </c>
      <c r="C4" s="334" t="s">
        <v>849</v>
      </c>
    </row>
    <row r="5" spans="1:3" s="69" customFormat="1" ht="20.100000000000001" customHeight="1">
      <c r="A5" s="333"/>
      <c r="B5" s="335"/>
      <c r="C5" s="335"/>
    </row>
    <row r="6" spans="1:3" s="69" customFormat="1" ht="20.100000000000001" customHeight="1">
      <c r="A6" s="73" t="s">
        <v>638</v>
      </c>
      <c r="B6" s="74">
        <v>102894</v>
      </c>
      <c r="C6" s="74">
        <v>111918</v>
      </c>
    </row>
    <row r="7" spans="1:3" s="69" customFormat="1" ht="20.100000000000001" customHeight="1">
      <c r="A7" s="73"/>
      <c r="B7" s="75"/>
      <c r="C7" s="76"/>
    </row>
    <row r="8" spans="1:3" s="69" customFormat="1" ht="20.100000000000001" customHeight="1">
      <c r="A8" s="73"/>
      <c r="B8" s="75"/>
      <c r="C8" s="76"/>
    </row>
    <row r="9" spans="1:3" s="69" customFormat="1" ht="20.100000000000001" customHeight="1">
      <c r="A9" s="73"/>
      <c r="B9" s="75"/>
      <c r="C9" s="76"/>
    </row>
    <row r="10" spans="1:3" s="69" customFormat="1" ht="20.100000000000001" customHeight="1">
      <c r="A10" s="73"/>
      <c r="B10" s="75"/>
      <c r="C10" s="76"/>
    </row>
    <row r="11" spans="1:3" s="69" customFormat="1" ht="20.100000000000001" customHeight="1">
      <c r="A11" s="73"/>
      <c r="B11" s="75"/>
      <c r="C11" s="76"/>
    </row>
    <row r="12" spans="1:3" s="69" customFormat="1" ht="20.100000000000001" customHeight="1">
      <c r="A12" s="73"/>
      <c r="B12" s="75"/>
      <c r="C12" s="76"/>
    </row>
    <row r="13" spans="1:3" s="69" customFormat="1" ht="20.100000000000001" customHeight="1">
      <c r="A13" s="73"/>
      <c r="B13" s="75"/>
      <c r="C13" s="76"/>
    </row>
    <row r="14" spans="1:3" s="69" customFormat="1" ht="20.100000000000001" customHeight="1">
      <c r="A14" s="73"/>
      <c r="B14" s="75"/>
      <c r="C14" s="76"/>
    </row>
    <row r="15" spans="1:3" s="69" customFormat="1" ht="12">
      <c r="B15" s="77"/>
    </row>
    <row r="16" spans="1:3" s="69" customFormat="1" ht="12">
      <c r="B16" s="77"/>
    </row>
    <row r="17" spans="2:2" s="69" customFormat="1" ht="12">
      <c r="B17" s="77"/>
    </row>
    <row r="18" spans="2:2" s="69" customFormat="1" ht="12">
      <c r="B18" s="77"/>
    </row>
    <row r="19" spans="2:2" s="69" customFormat="1" ht="12">
      <c r="B19" s="77"/>
    </row>
    <row r="20" spans="2:2" s="69" customFormat="1" ht="12">
      <c r="B20" s="77"/>
    </row>
    <row r="21" spans="2:2" s="69" customFormat="1" ht="12">
      <c r="B21" s="77"/>
    </row>
    <row r="22" spans="2:2" s="69" customFormat="1" ht="12">
      <c r="B22" s="77"/>
    </row>
    <row r="23" spans="2:2" s="69" customFormat="1" ht="12">
      <c r="B23" s="77"/>
    </row>
    <row r="24" spans="2:2" s="69" customFormat="1" ht="12">
      <c r="B24" s="77"/>
    </row>
    <row r="25" spans="2:2" s="69" customFormat="1" ht="12">
      <c r="B25" s="77"/>
    </row>
    <row r="26" spans="2:2" s="69" customFormat="1" ht="12">
      <c r="B26" s="77"/>
    </row>
  </sheetData>
  <mergeCells count="5">
    <mergeCell ref="A2:C2"/>
    <mergeCell ref="B3:C3"/>
    <mergeCell ref="A4:A5"/>
    <mergeCell ref="B4:B5"/>
    <mergeCell ref="C4:C5"/>
  </mergeCells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workbookViewId="0">
      <selection activeCell="C16" sqref="C16"/>
    </sheetView>
  </sheetViews>
  <sheetFormatPr defaultRowHeight="21" customHeight="1"/>
  <cols>
    <col min="1" max="1" width="57.5" style="47" customWidth="1"/>
    <col min="2" max="2" width="15.75" style="47" customWidth="1"/>
    <col min="3" max="3" width="9" style="47"/>
    <col min="4" max="4" width="12" style="47" bestFit="1" customWidth="1"/>
    <col min="5" max="16384" width="9" style="47"/>
  </cols>
  <sheetData>
    <row r="1" spans="1:6" ht="41.25" customHeight="1">
      <c r="A1" s="343" t="s">
        <v>850</v>
      </c>
      <c r="B1" s="344"/>
    </row>
    <row r="2" spans="1:6" ht="21" customHeight="1">
      <c r="A2" s="34"/>
      <c r="B2" s="34"/>
    </row>
    <row r="3" spans="1:6" ht="36" customHeight="1">
      <c r="A3" s="36" t="s">
        <v>692</v>
      </c>
      <c r="B3" s="48" t="s">
        <v>693</v>
      </c>
    </row>
    <row r="4" spans="1:6" s="33" customFormat="1" ht="21" customHeight="1">
      <c r="A4" s="59" t="s">
        <v>694</v>
      </c>
      <c r="B4" s="60">
        <f>SUM(B5:B19)</f>
        <v>0</v>
      </c>
      <c r="D4" s="51"/>
      <c r="F4" s="52"/>
    </row>
    <row r="5" spans="1:6" ht="21" customHeight="1">
      <c r="A5" s="61" t="s">
        <v>695</v>
      </c>
      <c r="B5" s="62">
        <v>0</v>
      </c>
    </row>
    <row r="6" spans="1:6" ht="21" customHeight="1">
      <c r="A6" s="61" t="s">
        <v>696</v>
      </c>
      <c r="B6" s="62">
        <v>0</v>
      </c>
    </row>
    <row r="7" spans="1:6" ht="21" customHeight="1">
      <c r="A7" s="61" t="s">
        <v>697</v>
      </c>
      <c r="B7" s="62">
        <v>0</v>
      </c>
    </row>
    <row r="8" spans="1:6" ht="21" customHeight="1">
      <c r="A8" s="61" t="s">
        <v>698</v>
      </c>
      <c r="B8" s="62">
        <v>0</v>
      </c>
    </row>
    <row r="9" spans="1:6" ht="21" customHeight="1">
      <c r="A9" s="61" t="s">
        <v>699</v>
      </c>
      <c r="B9" s="62">
        <v>0</v>
      </c>
    </row>
    <row r="10" spans="1:6" ht="21" customHeight="1">
      <c r="A10" s="61" t="s">
        <v>700</v>
      </c>
      <c r="B10" s="62">
        <v>0</v>
      </c>
    </row>
    <row r="11" spans="1:6" ht="21" customHeight="1">
      <c r="A11" s="61" t="s">
        <v>701</v>
      </c>
      <c r="B11" s="62">
        <v>0</v>
      </c>
    </row>
    <row r="12" spans="1:6" ht="21" customHeight="1">
      <c r="A12" s="61" t="s">
        <v>702</v>
      </c>
      <c r="B12" s="62">
        <v>0</v>
      </c>
    </row>
    <row r="13" spans="1:6" ht="21" customHeight="1">
      <c r="A13" s="61" t="s">
        <v>703</v>
      </c>
      <c r="B13" s="62">
        <v>0</v>
      </c>
    </row>
    <row r="14" spans="1:6" ht="21" customHeight="1">
      <c r="A14" s="61" t="s">
        <v>704</v>
      </c>
      <c r="B14" s="62">
        <v>0</v>
      </c>
    </row>
    <row r="15" spans="1:6" ht="21" customHeight="1">
      <c r="A15" s="61" t="s">
        <v>705</v>
      </c>
      <c r="B15" s="62">
        <v>0</v>
      </c>
    </row>
    <row r="16" spans="1:6" ht="21" customHeight="1">
      <c r="A16" s="61" t="s">
        <v>706</v>
      </c>
      <c r="B16" s="62">
        <v>0</v>
      </c>
    </row>
    <row r="17" spans="1:6" ht="21" customHeight="1">
      <c r="A17" s="61" t="s">
        <v>707</v>
      </c>
      <c r="B17" s="62">
        <v>0</v>
      </c>
    </row>
    <row r="18" spans="1:6" ht="21" customHeight="1">
      <c r="A18" s="61" t="s">
        <v>708</v>
      </c>
      <c r="B18" s="62">
        <v>0</v>
      </c>
    </row>
    <row r="19" spans="1:6" ht="21" customHeight="1">
      <c r="A19" s="63" t="s">
        <v>709</v>
      </c>
      <c r="B19" s="62">
        <v>0</v>
      </c>
    </row>
    <row r="20" spans="1:6" s="33" customFormat="1" ht="21" customHeight="1">
      <c r="A20" s="59" t="s">
        <v>710</v>
      </c>
      <c r="B20" s="60">
        <f>SUM(B21:B22)</f>
        <v>0</v>
      </c>
      <c r="D20" s="51"/>
      <c r="F20" s="52"/>
    </row>
    <row r="21" spans="1:6" ht="21" customHeight="1">
      <c r="A21" s="61" t="s">
        <v>711</v>
      </c>
      <c r="B21" s="62">
        <v>0</v>
      </c>
    </row>
    <row r="22" spans="1:6" ht="21" customHeight="1">
      <c r="A22" s="61" t="s">
        <v>712</v>
      </c>
      <c r="B22" s="62">
        <v>0</v>
      </c>
    </row>
    <row r="23" spans="1:6" s="33" customFormat="1" ht="21" customHeight="1">
      <c r="A23" s="59" t="s">
        <v>713</v>
      </c>
      <c r="B23" s="60">
        <f>B24</f>
        <v>0</v>
      </c>
    </row>
    <row r="24" spans="1:6" ht="35.25" customHeight="1">
      <c r="A24" s="63" t="s">
        <v>714</v>
      </c>
      <c r="B24" s="62">
        <v>0</v>
      </c>
    </row>
    <row r="25" spans="1:6" ht="21" customHeight="1">
      <c r="A25" s="61"/>
      <c r="B25" s="62"/>
    </row>
    <row r="26" spans="1:6" ht="21" customHeight="1">
      <c r="A26" s="64" t="s">
        <v>715</v>
      </c>
      <c r="B26" s="60">
        <f>SUM(B4,B20,B23)</f>
        <v>0</v>
      </c>
    </row>
    <row r="27" spans="1:6" s="46" customFormat="1" ht="23.25" customHeight="1">
      <c r="A27" s="65" t="s">
        <v>716</v>
      </c>
      <c r="B27" s="66">
        <v>0</v>
      </c>
    </row>
    <row r="28" spans="1:6" ht="23.25" customHeight="1">
      <c r="A28" s="65" t="s">
        <v>717</v>
      </c>
      <c r="B28" s="62">
        <v>0</v>
      </c>
    </row>
    <row r="29" spans="1:6" ht="23.25" customHeight="1">
      <c r="A29" s="65"/>
      <c r="B29" s="62"/>
    </row>
    <row r="30" spans="1:6" ht="21" customHeight="1">
      <c r="A30" s="67" t="s">
        <v>718</v>
      </c>
      <c r="B30" s="60">
        <f>SUM(B26:B28)</f>
        <v>0</v>
      </c>
    </row>
    <row r="32" spans="1:6" s="33" customFormat="1" ht="21" customHeight="1">
      <c r="A32" s="47"/>
      <c r="B32" s="68"/>
    </row>
    <row r="38" spans="1:2" s="33" customFormat="1" ht="21" customHeight="1">
      <c r="A38" s="47"/>
      <c r="B38" s="47"/>
    </row>
  </sheetData>
  <mergeCells count="1">
    <mergeCell ref="A1:B1"/>
  </mergeCells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F40"/>
  <sheetViews>
    <sheetView workbookViewId="0">
      <selection activeCell="E10" sqref="E10"/>
    </sheetView>
  </sheetViews>
  <sheetFormatPr defaultRowHeight="21" customHeight="1"/>
  <cols>
    <col min="1" max="1" width="55.375" style="47" customWidth="1"/>
    <col min="2" max="2" width="12.25" style="47" customWidth="1"/>
    <col min="3" max="3" width="9" style="47"/>
    <col min="4" max="4" width="9.625" style="47" bestFit="1" customWidth="1"/>
    <col min="5" max="5" width="9" style="47"/>
    <col min="6" max="6" width="12" style="47" bestFit="1" customWidth="1"/>
    <col min="7" max="16384" width="9" style="47"/>
  </cols>
  <sheetData>
    <row r="1" spans="1:6" ht="41.25" customHeight="1">
      <c r="A1" s="343" t="s">
        <v>851</v>
      </c>
      <c r="B1" s="344"/>
    </row>
    <row r="2" spans="1:6" ht="21" customHeight="1">
      <c r="B2" s="35" t="s">
        <v>0</v>
      </c>
    </row>
    <row r="3" spans="1:6" ht="36" customHeight="1">
      <c r="A3" s="36" t="s">
        <v>692</v>
      </c>
      <c r="B3" s="48" t="s">
        <v>719</v>
      </c>
    </row>
    <row r="4" spans="1:6" s="33" customFormat="1" ht="21" customHeight="1">
      <c r="A4" s="49" t="s">
        <v>720</v>
      </c>
      <c r="B4" s="50">
        <v>0</v>
      </c>
      <c r="D4" s="51"/>
      <c r="F4" s="52"/>
    </row>
    <row r="5" spans="1:6" ht="21" customHeight="1">
      <c r="A5" s="53" t="s">
        <v>721</v>
      </c>
      <c r="B5" s="50">
        <v>0</v>
      </c>
    </row>
    <row r="6" spans="1:6" ht="21" customHeight="1">
      <c r="A6" s="53" t="s">
        <v>722</v>
      </c>
      <c r="B6" s="50">
        <v>0</v>
      </c>
    </row>
    <row r="7" spans="1:6" ht="21" customHeight="1">
      <c r="A7" s="53" t="s">
        <v>723</v>
      </c>
      <c r="B7" s="50">
        <v>0</v>
      </c>
    </row>
    <row r="8" spans="1:6" ht="21" customHeight="1">
      <c r="A8" s="53" t="s">
        <v>724</v>
      </c>
      <c r="B8" s="50">
        <v>0</v>
      </c>
    </row>
    <row r="9" spans="1:6" ht="21" customHeight="1">
      <c r="A9" s="53" t="s">
        <v>725</v>
      </c>
      <c r="B9" s="50">
        <v>0</v>
      </c>
    </row>
    <row r="10" spans="1:6" ht="21" customHeight="1">
      <c r="A10" s="49" t="s">
        <v>726</v>
      </c>
      <c r="B10" s="50">
        <v>0</v>
      </c>
    </row>
    <row r="11" spans="1:6" ht="21" customHeight="1">
      <c r="A11" s="53" t="s">
        <v>727</v>
      </c>
      <c r="B11" s="50">
        <v>0</v>
      </c>
    </row>
    <row r="12" spans="1:6" ht="21" customHeight="1">
      <c r="A12" s="53" t="s">
        <v>728</v>
      </c>
      <c r="B12" s="50">
        <v>0</v>
      </c>
    </row>
    <row r="13" spans="1:6" ht="21" customHeight="1">
      <c r="A13" s="53" t="s">
        <v>729</v>
      </c>
      <c r="B13" s="50">
        <v>0</v>
      </c>
    </row>
    <row r="14" spans="1:6" ht="21" customHeight="1">
      <c r="A14" s="53" t="s">
        <v>730</v>
      </c>
      <c r="B14" s="50">
        <v>0</v>
      </c>
    </row>
    <row r="15" spans="1:6" ht="21" customHeight="1">
      <c r="A15" s="53" t="s">
        <v>731</v>
      </c>
      <c r="B15" s="50">
        <v>0</v>
      </c>
    </row>
    <row r="16" spans="1:6" ht="21" customHeight="1">
      <c r="A16" s="53" t="s">
        <v>732</v>
      </c>
      <c r="B16" s="50">
        <v>0</v>
      </c>
    </row>
    <row r="17" spans="1:6" ht="21" customHeight="1">
      <c r="A17" s="53" t="s">
        <v>733</v>
      </c>
      <c r="B17" s="50">
        <v>0</v>
      </c>
    </row>
    <row r="18" spans="1:6" ht="21" customHeight="1">
      <c r="A18" s="49" t="s">
        <v>734</v>
      </c>
      <c r="B18" s="50">
        <v>0</v>
      </c>
    </row>
    <row r="19" spans="1:6" ht="21" customHeight="1">
      <c r="A19" s="53" t="s">
        <v>734</v>
      </c>
      <c r="B19" s="50">
        <v>0</v>
      </c>
    </row>
    <row r="20" spans="1:6" s="33" customFormat="1" ht="21" customHeight="1">
      <c r="A20" s="54"/>
      <c r="B20" s="50">
        <v>0</v>
      </c>
      <c r="D20" s="51"/>
      <c r="F20" s="52"/>
    </row>
    <row r="21" spans="1:6" ht="21" customHeight="1">
      <c r="A21" s="53"/>
      <c r="B21" s="50">
        <v>0</v>
      </c>
    </row>
    <row r="22" spans="1:6" ht="21" customHeight="1">
      <c r="A22" s="53"/>
      <c r="B22" s="50">
        <v>0</v>
      </c>
    </row>
    <row r="23" spans="1:6" s="33" customFormat="1" ht="21" customHeight="1">
      <c r="A23" s="53"/>
      <c r="B23" s="50">
        <v>0</v>
      </c>
    </row>
    <row r="24" spans="1:6" ht="35.25" customHeight="1">
      <c r="A24" s="53"/>
      <c r="B24" s="50">
        <v>0</v>
      </c>
    </row>
    <row r="25" spans="1:6" ht="21" customHeight="1">
      <c r="A25" s="53"/>
      <c r="B25" s="50">
        <v>0</v>
      </c>
    </row>
    <row r="26" spans="1:6" ht="21" customHeight="1">
      <c r="A26" s="55" t="s">
        <v>735</v>
      </c>
      <c r="B26" s="50">
        <v>0</v>
      </c>
    </row>
    <row r="27" spans="1:6" s="46" customFormat="1" ht="23.25" customHeight="1">
      <c r="A27" s="56" t="s">
        <v>668</v>
      </c>
      <c r="B27" s="50">
        <v>0</v>
      </c>
    </row>
    <row r="28" spans="1:6" ht="23.25" customHeight="1">
      <c r="A28" s="57"/>
      <c r="B28" s="50">
        <v>0</v>
      </c>
    </row>
    <row r="29" spans="1:6" ht="23.25" customHeight="1">
      <c r="A29" s="58" t="s">
        <v>736</v>
      </c>
      <c r="B29" s="50">
        <v>0</v>
      </c>
    </row>
    <row r="31" spans="1:6" s="33" customFormat="1" ht="21" customHeight="1">
      <c r="A31" s="47"/>
      <c r="B31" s="47"/>
    </row>
    <row r="34" spans="1:2" ht="21" customHeight="1">
      <c r="A34" s="33"/>
      <c r="B34" s="33"/>
    </row>
    <row r="37" spans="1:2" s="33" customFormat="1" ht="21" customHeight="1">
      <c r="A37" s="47"/>
      <c r="B37" s="47"/>
    </row>
    <row r="40" spans="1:2" ht="21" customHeight="1">
      <c r="A40" s="33"/>
      <c r="B40" s="33"/>
    </row>
  </sheetData>
  <mergeCells count="1">
    <mergeCell ref="A1:B1"/>
  </mergeCells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F40"/>
  <sheetViews>
    <sheetView workbookViewId="0">
      <selection sqref="A1:B1"/>
    </sheetView>
  </sheetViews>
  <sheetFormatPr defaultRowHeight="21" customHeight="1"/>
  <cols>
    <col min="1" max="1" width="55.375" style="47" customWidth="1"/>
    <col min="2" max="2" width="12.25" style="47" customWidth="1"/>
    <col min="3" max="3" width="9" style="47"/>
    <col min="4" max="4" width="9.625" style="47" bestFit="1" customWidth="1"/>
    <col min="5" max="5" width="9" style="47"/>
    <col min="6" max="6" width="12" style="47" bestFit="1" customWidth="1"/>
    <col min="7" max="16384" width="9" style="47"/>
  </cols>
  <sheetData>
    <row r="1" spans="1:6" ht="41.25" customHeight="1">
      <c r="A1" s="343" t="s">
        <v>852</v>
      </c>
      <c r="B1" s="344"/>
    </row>
    <row r="2" spans="1:6" ht="21" customHeight="1">
      <c r="B2" s="35" t="s">
        <v>0</v>
      </c>
    </row>
    <row r="3" spans="1:6" ht="36" customHeight="1">
      <c r="A3" s="36" t="s">
        <v>692</v>
      </c>
      <c r="B3" s="48" t="s">
        <v>719</v>
      </c>
    </row>
    <row r="4" spans="1:6" s="33" customFormat="1" ht="21" customHeight="1">
      <c r="A4" s="49" t="s">
        <v>720</v>
      </c>
      <c r="B4" s="50">
        <v>0</v>
      </c>
      <c r="D4" s="51"/>
      <c r="F4" s="52"/>
    </row>
    <row r="5" spans="1:6" ht="21" customHeight="1">
      <c r="A5" s="53" t="s">
        <v>721</v>
      </c>
      <c r="B5" s="50">
        <v>0</v>
      </c>
    </row>
    <row r="6" spans="1:6" ht="21" customHeight="1">
      <c r="A6" s="53" t="s">
        <v>722</v>
      </c>
      <c r="B6" s="50">
        <v>0</v>
      </c>
    </row>
    <row r="7" spans="1:6" ht="21" customHeight="1">
      <c r="A7" s="53" t="s">
        <v>723</v>
      </c>
      <c r="B7" s="50">
        <v>0</v>
      </c>
    </row>
    <row r="8" spans="1:6" ht="21" customHeight="1">
      <c r="A8" s="53" t="s">
        <v>724</v>
      </c>
      <c r="B8" s="50">
        <v>0</v>
      </c>
    </row>
    <row r="9" spans="1:6" ht="21" customHeight="1">
      <c r="A9" s="53" t="s">
        <v>725</v>
      </c>
      <c r="B9" s="50">
        <v>0</v>
      </c>
    </row>
    <row r="10" spans="1:6" ht="21" customHeight="1">
      <c r="A10" s="49" t="s">
        <v>726</v>
      </c>
      <c r="B10" s="50">
        <v>0</v>
      </c>
    </row>
    <row r="11" spans="1:6" ht="21" customHeight="1">
      <c r="A11" s="53" t="s">
        <v>727</v>
      </c>
      <c r="B11" s="50">
        <v>0</v>
      </c>
    </row>
    <row r="12" spans="1:6" ht="21" customHeight="1">
      <c r="A12" s="53" t="s">
        <v>728</v>
      </c>
      <c r="B12" s="50">
        <v>0</v>
      </c>
    </row>
    <row r="13" spans="1:6" ht="21" customHeight="1">
      <c r="A13" s="53" t="s">
        <v>729</v>
      </c>
      <c r="B13" s="50">
        <v>0</v>
      </c>
    </row>
    <row r="14" spans="1:6" ht="21" customHeight="1">
      <c r="A14" s="53" t="s">
        <v>730</v>
      </c>
      <c r="B14" s="50">
        <v>0</v>
      </c>
    </row>
    <row r="15" spans="1:6" ht="21" customHeight="1">
      <c r="A15" s="53" t="s">
        <v>731</v>
      </c>
      <c r="B15" s="50">
        <v>0</v>
      </c>
    </row>
    <row r="16" spans="1:6" ht="21" customHeight="1">
      <c r="A16" s="53" t="s">
        <v>732</v>
      </c>
      <c r="B16" s="50">
        <v>0</v>
      </c>
    </row>
    <row r="17" spans="1:6" ht="21" customHeight="1">
      <c r="A17" s="53" t="s">
        <v>733</v>
      </c>
      <c r="B17" s="50">
        <v>0</v>
      </c>
    </row>
    <row r="18" spans="1:6" ht="21" customHeight="1">
      <c r="A18" s="49" t="s">
        <v>734</v>
      </c>
      <c r="B18" s="50">
        <v>0</v>
      </c>
    </row>
    <row r="19" spans="1:6" ht="21" customHeight="1">
      <c r="A19" s="53" t="s">
        <v>734</v>
      </c>
      <c r="B19" s="50">
        <v>0</v>
      </c>
    </row>
    <row r="20" spans="1:6" s="33" customFormat="1" ht="21" customHeight="1">
      <c r="A20" s="54"/>
      <c r="B20" s="50">
        <v>0</v>
      </c>
      <c r="D20" s="51"/>
      <c r="F20" s="52"/>
    </row>
    <row r="21" spans="1:6" ht="21" customHeight="1">
      <c r="A21" s="53"/>
      <c r="B21" s="50">
        <v>0</v>
      </c>
    </row>
    <row r="22" spans="1:6" ht="21" customHeight="1">
      <c r="A22" s="53"/>
      <c r="B22" s="50">
        <v>0</v>
      </c>
    </row>
    <row r="23" spans="1:6" s="33" customFormat="1" ht="21" customHeight="1">
      <c r="A23" s="53"/>
      <c r="B23" s="50">
        <v>0</v>
      </c>
    </row>
    <row r="24" spans="1:6" ht="35.25" customHeight="1">
      <c r="A24" s="53"/>
      <c r="B24" s="50">
        <v>0</v>
      </c>
    </row>
    <row r="25" spans="1:6" ht="21" customHeight="1">
      <c r="A25" s="53"/>
      <c r="B25" s="50">
        <v>0</v>
      </c>
    </row>
    <row r="26" spans="1:6" ht="21" customHeight="1">
      <c r="A26" s="55" t="s">
        <v>735</v>
      </c>
      <c r="B26" s="50">
        <v>0</v>
      </c>
    </row>
    <row r="27" spans="1:6" s="46" customFormat="1" ht="23.25" customHeight="1">
      <c r="A27" s="56" t="s">
        <v>668</v>
      </c>
      <c r="B27" s="50">
        <v>0</v>
      </c>
    </row>
    <row r="28" spans="1:6" ht="23.25" customHeight="1">
      <c r="A28" s="57"/>
      <c r="B28" s="50">
        <v>0</v>
      </c>
    </row>
    <row r="29" spans="1:6" ht="23.25" customHeight="1">
      <c r="A29" s="58" t="s">
        <v>736</v>
      </c>
      <c r="B29" s="50">
        <v>0</v>
      </c>
    </row>
    <row r="31" spans="1:6" s="33" customFormat="1" ht="21" customHeight="1">
      <c r="A31" s="47"/>
      <c r="B31" s="47"/>
    </row>
    <row r="34" spans="1:2" ht="21" customHeight="1">
      <c r="A34" s="33"/>
      <c r="B34" s="33"/>
    </row>
    <row r="37" spans="1:2" s="33" customFormat="1" ht="21" customHeight="1">
      <c r="A37" s="47"/>
      <c r="B37" s="47"/>
    </row>
    <row r="40" spans="1:2" ht="21" customHeight="1">
      <c r="A40" s="33"/>
      <c r="B40" s="33"/>
    </row>
  </sheetData>
  <mergeCells count="1">
    <mergeCell ref="A1:B1"/>
  </mergeCells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C18"/>
  <sheetViews>
    <sheetView workbookViewId="0">
      <selection activeCell="B5" sqref="B5"/>
    </sheetView>
  </sheetViews>
  <sheetFormatPr defaultRowHeight="21" customHeight="1"/>
  <cols>
    <col min="1" max="1" width="40.625" style="34" customWidth="1"/>
    <col min="2" max="2" width="19" style="34" customWidth="1"/>
    <col min="3" max="3" width="13.5" style="34" customWidth="1"/>
    <col min="4" max="16384" width="9" style="34"/>
  </cols>
  <sheetData>
    <row r="1" spans="1:3" ht="61.5" customHeight="1">
      <c r="A1" s="345" t="s">
        <v>853</v>
      </c>
      <c r="B1" s="345"/>
      <c r="C1" s="345"/>
    </row>
    <row r="2" spans="1:3" ht="21" customHeight="1">
      <c r="C2" s="35" t="s">
        <v>0</v>
      </c>
    </row>
    <row r="3" spans="1:3" ht="36.75" customHeight="1">
      <c r="A3" s="36" t="s">
        <v>692</v>
      </c>
      <c r="B3" s="37" t="s">
        <v>737</v>
      </c>
      <c r="C3" s="38" t="s">
        <v>680</v>
      </c>
    </row>
    <row r="4" spans="1:3" ht="48.75" customHeight="1">
      <c r="A4" s="39" t="s">
        <v>738</v>
      </c>
      <c r="B4" s="40">
        <v>0</v>
      </c>
      <c r="C4" s="41">
        <v>0</v>
      </c>
    </row>
    <row r="5" spans="1:3" ht="48.75" customHeight="1">
      <c r="A5" s="42"/>
      <c r="B5" s="40"/>
      <c r="C5" s="43"/>
    </row>
    <row r="6" spans="1:3" ht="48.75" customHeight="1">
      <c r="A6" s="42"/>
      <c r="B6" s="40"/>
      <c r="C6" s="43"/>
    </row>
    <row r="7" spans="1:3" ht="40.5" customHeight="1">
      <c r="A7" s="42"/>
      <c r="B7" s="40"/>
      <c r="C7" s="43"/>
    </row>
    <row r="8" spans="1:3" ht="40.5" customHeight="1">
      <c r="A8" s="42"/>
      <c r="B8" s="40"/>
      <c r="C8" s="43"/>
    </row>
    <row r="9" spans="1:3" ht="40.5" customHeight="1">
      <c r="A9" s="44" t="s">
        <v>493</v>
      </c>
      <c r="B9" s="45">
        <f>SUM(B4:B8)</f>
        <v>0</v>
      </c>
      <c r="C9" s="45">
        <f>SUM(C4:C8)</f>
        <v>0</v>
      </c>
    </row>
    <row r="10" spans="1:3" ht="21" customHeight="1">
      <c r="A10" s="346"/>
      <c r="B10" s="346"/>
    </row>
    <row r="12" spans="1:3" ht="21" customHeight="1">
      <c r="A12" s="33"/>
      <c r="B12" s="33"/>
    </row>
    <row r="15" spans="1:3" s="33" customFormat="1" ht="21" customHeight="1">
      <c r="A15" s="34"/>
      <c r="B15" s="34"/>
    </row>
    <row r="18" spans="1:2" ht="21" customHeight="1">
      <c r="A18" s="33"/>
      <c r="B18" s="33"/>
    </row>
  </sheetData>
  <mergeCells count="2">
    <mergeCell ref="A1:C1"/>
    <mergeCell ref="A10:B10"/>
  </mergeCells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F12"/>
  <sheetViews>
    <sheetView workbookViewId="0">
      <selection activeCell="C9" sqref="C9"/>
    </sheetView>
  </sheetViews>
  <sheetFormatPr defaultRowHeight="14.25"/>
  <cols>
    <col min="1" max="1" width="29.875" style="14" customWidth="1"/>
    <col min="2" max="2" width="15" style="14" customWidth="1"/>
    <col min="3" max="3" width="12.125" style="15" customWidth="1"/>
    <col min="4" max="4" width="12" style="15" customWidth="1"/>
    <col min="5" max="5" width="9.25" style="15" customWidth="1"/>
    <col min="6" max="6" width="12.125" style="15" customWidth="1"/>
    <col min="7" max="16384" width="9" style="14"/>
  </cols>
  <sheetData>
    <row r="1" spans="1:6" ht="67.5" customHeight="1">
      <c r="A1" s="347" t="s">
        <v>854</v>
      </c>
      <c r="B1" s="347"/>
      <c r="C1" s="347"/>
      <c r="D1" s="347"/>
      <c r="E1" s="347"/>
      <c r="F1" s="347"/>
    </row>
    <row r="2" spans="1:6" ht="18" customHeight="1">
      <c r="D2" s="348" t="s">
        <v>0</v>
      </c>
      <c r="E2" s="348"/>
      <c r="F2" s="348"/>
    </row>
    <row r="3" spans="1:6" ht="30" customHeight="1">
      <c r="A3" s="352" t="s">
        <v>739</v>
      </c>
      <c r="B3" s="349" t="s">
        <v>887</v>
      </c>
      <c r="C3" s="350"/>
      <c r="D3" s="350"/>
      <c r="E3" s="350"/>
      <c r="F3" s="351"/>
    </row>
    <row r="4" spans="1:6" ht="39" customHeight="1">
      <c r="A4" s="352"/>
      <c r="B4" s="23" t="s">
        <v>740</v>
      </c>
      <c r="C4" s="24" t="s">
        <v>741</v>
      </c>
      <c r="D4" s="24" t="s">
        <v>742</v>
      </c>
      <c r="E4" s="24" t="s">
        <v>743</v>
      </c>
      <c r="F4" s="24" t="s">
        <v>26</v>
      </c>
    </row>
    <row r="5" spans="1:6" ht="30" customHeight="1">
      <c r="A5" s="25" t="s">
        <v>744</v>
      </c>
      <c r="B5" s="26">
        <f t="shared" ref="B5:B11" si="0">SUM(C5:F5)</f>
        <v>56399</v>
      </c>
      <c r="C5" s="27">
        <v>56399</v>
      </c>
      <c r="D5" s="28"/>
      <c r="E5" s="28"/>
      <c r="F5" s="28"/>
    </row>
    <row r="6" spans="1:6" ht="30" customHeight="1">
      <c r="A6" s="25" t="s">
        <v>745</v>
      </c>
      <c r="B6" s="26">
        <f t="shared" si="0"/>
        <v>11737</v>
      </c>
      <c r="C6" s="27">
        <v>11737</v>
      </c>
      <c r="D6" s="28"/>
      <c r="E6" s="28"/>
      <c r="F6" s="28"/>
    </row>
    <row r="7" spans="1:6" ht="30" customHeight="1">
      <c r="A7" s="25" t="s">
        <v>746</v>
      </c>
      <c r="B7" s="26">
        <f t="shared" si="0"/>
        <v>856</v>
      </c>
      <c r="C7" s="27">
        <v>856</v>
      </c>
      <c r="D7" s="28"/>
      <c r="E7" s="28"/>
      <c r="F7" s="29"/>
    </row>
    <row r="8" spans="1:6" ht="30" customHeight="1">
      <c r="A8" s="25" t="s">
        <v>747</v>
      </c>
      <c r="B8" s="26">
        <f t="shared" si="0"/>
        <v>300</v>
      </c>
      <c r="C8" s="27">
        <v>300</v>
      </c>
      <c r="D8" s="28"/>
      <c r="E8" s="28"/>
      <c r="F8" s="29"/>
    </row>
    <row r="9" spans="1:6" ht="39" customHeight="1">
      <c r="A9" s="30" t="s">
        <v>748</v>
      </c>
      <c r="B9" s="26">
        <f t="shared" si="0"/>
        <v>24958</v>
      </c>
      <c r="C9" s="27">
        <v>24958</v>
      </c>
      <c r="D9" s="28"/>
      <c r="E9" s="28"/>
      <c r="F9" s="29"/>
    </row>
    <row r="10" spans="1:6" ht="39" customHeight="1">
      <c r="A10" s="30" t="s">
        <v>749</v>
      </c>
      <c r="B10" s="26">
        <f t="shared" si="0"/>
        <v>32392</v>
      </c>
      <c r="C10" s="27">
        <v>32392</v>
      </c>
      <c r="D10" s="28"/>
      <c r="E10" s="28"/>
      <c r="F10" s="29"/>
    </row>
    <row r="11" spans="1:6" s="22" customFormat="1" ht="30" customHeight="1">
      <c r="A11" s="16" t="s">
        <v>33</v>
      </c>
      <c r="B11" s="31">
        <f t="shared" si="0"/>
        <v>126642</v>
      </c>
      <c r="C11" s="32">
        <f>SUM(C5:C10)</f>
        <v>126642</v>
      </c>
      <c r="D11" s="32"/>
      <c r="E11" s="32"/>
      <c r="F11" s="32"/>
    </row>
    <row r="12" spans="1:6" ht="19.5" customHeight="1"/>
  </sheetData>
  <mergeCells count="4">
    <mergeCell ref="A1:F1"/>
    <mergeCell ref="D2:F2"/>
    <mergeCell ref="B3:F3"/>
    <mergeCell ref="A3:A4"/>
  </mergeCells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B18"/>
  <sheetViews>
    <sheetView workbookViewId="0">
      <selection activeCell="B13" sqref="B13"/>
    </sheetView>
  </sheetViews>
  <sheetFormatPr defaultRowHeight="14.25"/>
  <cols>
    <col min="1" max="1" width="47.25" style="12" customWidth="1"/>
    <col min="2" max="2" width="28.125" style="13" customWidth="1"/>
    <col min="3" max="16384" width="9" style="12"/>
  </cols>
  <sheetData>
    <row r="1" spans="1:2" ht="55.5" customHeight="1">
      <c r="A1" s="347" t="s">
        <v>855</v>
      </c>
      <c r="B1" s="347"/>
    </row>
    <row r="2" spans="1:2" ht="18" customHeight="1">
      <c r="A2" s="14"/>
      <c r="B2" s="15"/>
    </row>
    <row r="3" spans="1:2" ht="30" customHeight="1">
      <c r="A3" s="16" t="s">
        <v>739</v>
      </c>
      <c r="B3" s="16" t="s">
        <v>888</v>
      </c>
    </row>
    <row r="4" spans="1:2" ht="30" customHeight="1">
      <c r="A4" s="17" t="s">
        <v>744</v>
      </c>
      <c r="B4" s="299">
        <v>54674</v>
      </c>
    </row>
    <row r="5" spans="1:2" ht="30" customHeight="1">
      <c r="A5" s="17" t="s">
        <v>750</v>
      </c>
      <c r="B5" s="18">
        <v>54674</v>
      </c>
    </row>
    <row r="6" spans="1:2" ht="30" customHeight="1">
      <c r="A6" s="19" t="s">
        <v>751</v>
      </c>
      <c r="B6" s="18">
        <v>10088</v>
      </c>
    </row>
    <row r="7" spans="1:2" ht="30" customHeight="1">
      <c r="A7" s="19" t="s">
        <v>752</v>
      </c>
      <c r="B7" s="18">
        <v>6725</v>
      </c>
    </row>
    <row r="8" spans="1:2" ht="30" customHeight="1">
      <c r="A8" s="19" t="s">
        <v>753</v>
      </c>
      <c r="B8" s="18">
        <v>3363</v>
      </c>
    </row>
    <row r="9" spans="1:2" ht="30" customHeight="1">
      <c r="A9" s="19" t="s">
        <v>746</v>
      </c>
      <c r="B9" s="299">
        <v>736</v>
      </c>
    </row>
    <row r="10" spans="1:2" ht="30" customHeight="1">
      <c r="A10" s="19" t="s">
        <v>754</v>
      </c>
      <c r="B10" s="299">
        <v>736</v>
      </c>
    </row>
    <row r="11" spans="1:2" ht="30" customHeight="1">
      <c r="A11" s="19" t="s">
        <v>747</v>
      </c>
      <c r="B11" s="299">
        <v>700</v>
      </c>
    </row>
    <row r="12" spans="1:2" ht="30" customHeight="1">
      <c r="A12" s="19" t="s">
        <v>755</v>
      </c>
      <c r="B12" s="299">
        <v>700</v>
      </c>
    </row>
    <row r="13" spans="1:2" ht="41.25" customHeight="1">
      <c r="A13" s="17" t="s">
        <v>748</v>
      </c>
      <c r="B13" s="299">
        <v>17789</v>
      </c>
    </row>
    <row r="14" spans="1:2" ht="41.25" customHeight="1">
      <c r="A14" s="17" t="s">
        <v>756</v>
      </c>
      <c r="B14" s="299">
        <v>17789</v>
      </c>
    </row>
    <row r="15" spans="1:2" ht="41.25" customHeight="1">
      <c r="A15" s="17" t="s">
        <v>749</v>
      </c>
      <c r="B15" s="299">
        <v>33893</v>
      </c>
    </row>
    <row r="16" spans="1:2" ht="41.25" customHeight="1">
      <c r="A16" s="17" t="s">
        <v>757</v>
      </c>
      <c r="B16" s="299">
        <v>33893</v>
      </c>
    </row>
    <row r="17" spans="1:2" ht="30" customHeight="1">
      <c r="A17" s="20" t="s">
        <v>33</v>
      </c>
      <c r="B17" s="21">
        <f>SUM(B4+B6+B9+B11+B13+B15)</f>
        <v>117880</v>
      </c>
    </row>
    <row r="18" spans="1:2" ht="19.5" customHeight="1"/>
  </sheetData>
  <mergeCells count="1">
    <mergeCell ref="A1:B1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158"/>
  <sheetViews>
    <sheetView showZeros="0" topLeftCell="A10" workbookViewId="0">
      <selection activeCell="B147" sqref="B147"/>
    </sheetView>
  </sheetViews>
  <sheetFormatPr defaultRowHeight="14.25"/>
  <cols>
    <col min="1" max="1" width="39.5" style="203" customWidth="1"/>
    <col min="2" max="2" width="11.875" style="203" customWidth="1"/>
    <col min="3" max="3" width="12.125" style="204" customWidth="1"/>
    <col min="4" max="5" width="13.375" style="204" customWidth="1"/>
    <col min="6" max="6" width="12.75" style="204" customWidth="1"/>
    <col min="7" max="16384" width="9" style="203"/>
  </cols>
  <sheetData>
    <row r="1" spans="1:6" ht="38.25" customHeight="1">
      <c r="A1" s="318" t="s">
        <v>831</v>
      </c>
      <c r="B1" s="318"/>
      <c r="C1" s="318"/>
      <c r="D1" s="318"/>
      <c r="E1" s="318"/>
      <c r="F1" s="318"/>
    </row>
    <row r="2" spans="1:6" ht="30" customHeight="1">
      <c r="D2" s="205"/>
      <c r="E2" s="205"/>
      <c r="F2" s="205" t="s">
        <v>0</v>
      </c>
    </row>
    <row r="3" spans="1:6" ht="24.75" customHeight="1">
      <c r="A3" s="319" t="s">
        <v>1</v>
      </c>
      <c r="B3" s="320" t="s">
        <v>34</v>
      </c>
      <c r="C3" s="321" t="s">
        <v>35</v>
      </c>
      <c r="D3" s="323" t="s">
        <v>767</v>
      </c>
      <c r="E3" s="325" t="s">
        <v>768</v>
      </c>
      <c r="F3" s="321" t="s">
        <v>36</v>
      </c>
    </row>
    <row r="4" spans="1:6" ht="21.75" customHeight="1">
      <c r="A4" s="319"/>
      <c r="B4" s="320"/>
      <c r="C4" s="322"/>
      <c r="D4" s="324"/>
      <c r="E4" s="322"/>
      <c r="F4" s="322"/>
    </row>
    <row r="5" spans="1:6" s="200" customFormat="1" ht="21" customHeight="1">
      <c r="A5" s="206" t="s">
        <v>37</v>
      </c>
      <c r="B5" s="207">
        <f>SUM(B6:B30)</f>
        <v>24820</v>
      </c>
      <c r="C5" s="207">
        <f>SUM(C6:C30)</f>
        <v>24819</v>
      </c>
      <c r="D5" s="207">
        <f>SUM(D6:D30)</f>
        <v>1</v>
      </c>
      <c r="E5" s="207"/>
      <c r="F5" s="207">
        <f>SUM(F6:F30)</f>
        <v>0</v>
      </c>
    </row>
    <row r="6" spans="1:6" ht="21" customHeight="1">
      <c r="A6" s="208" t="s">
        <v>38</v>
      </c>
      <c r="B6" s="209">
        <f>C6+D6+F6+E6</f>
        <v>596</v>
      </c>
      <c r="C6" s="210">
        <v>596</v>
      </c>
      <c r="D6" s="132"/>
      <c r="E6" s="132"/>
      <c r="F6" s="132"/>
    </row>
    <row r="7" spans="1:6" ht="21" customHeight="1">
      <c r="A7" s="208" t="s">
        <v>39</v>
      </c>
      <c r="B7" s="209">
        <f t="shared" ref="B7:B29" si="0">C7+D7+F7</f>
        <v>465</v>
      </c>
      <c r="C7" s="210">
        <v>465</v>
      </c>
      <c r="D7" s="132"/>
      <c r="E7" s="132"/>
      <c r="F7" s="132"/>
    </row>
    <row r="8" spans="1:6" ht="21" customHeight="1">
      <c r="A8" s="208" t="s">
        <v>40</v>
      </c>
      <c r="B8" s="209">
        <f t="shared" si="0"/>
        <v>12029</v>
      </c>
      <c r="C8" s="210">
        <v>12029</v>
      </c>
      <c r="D8" s="132"/>
      <c r="E8" s="132"/>
      <c r="F8" s="132"/>
    </row>
    <row r="9" spans="1:6" ht="21" customHeight="1">
      <c r="A9" s="208" t="s">
        <v>41</v>
      </c>
      <c r="B9" s="209">
        <f t="shared" si="0"/>
        <v>712</v>
      </c>
      <c r="C9" s="210">
        <v>712</v>
      </c>
      <c r="D9" s="132"/>
      <c r="E9" s="132"/>
      <c r="F9" s="132"/>
    </row>
    <row r="10" spans="1:6" ht="21" customHeight="1">
      <c r="A10" s="208" t="s">
        <v>42</v>
      </c>
      <c r="B10" s="209">
        <f t="shared" si="0"/>
        <v>174</v>
      </c>
      <c r="C10" s="210">
        <v>174</v>
      </c>
      <c r="D10" s="132"/>
      <c r="E10" s="132"/>
      <c r="F10" s="132"/>
    </row>
    <row r="11" spans="1:6" ht="21" customHeight="1">
      <c r="A11" s="208" t="s">
        <v>43</v>
      </c>
      <c r="B11" s="209">
        <f t="shared" si="0"/>
        <v>2059</v>
      </c>
      <c r="C11" s="210">
        <v>2059</v>
      </c>
      <c r="D11" s="132"/>
      <c r="E11" s="132"/>
      <c r="F11" s="132"/>
    </row>
    <row r="12" spans="1:6" ht="21" customHeight="1">
      <c r="A12" s="208" t="s">
        <v>44</v>
      </c>
      <c r="B12" s="209">
        <f t="shared" si="0"/>
        <v>427</v>
      </c>
      <c r="C12" s="210">
        <v>427</v>
      </c>
      <c r="D12" s="132"/>
      <c r="E12" s="132"/>
      <c r="F12" s="132"/>
    </row>
    <row r="13" spans="1:6" ht="21" customHeight="1">
      <c r="A13" s="208" t="s">
        <v>45</v>
      </c>
      <c r="B13" s="209">
        <f t="shared" si="0"/>
        <v>0</v>
      </c>
      <c r="C13" s="210">
        <v>0</v>
      </c>
      <c r="D13" s="132"/>
      <c r="E13" s="132"/>
      <c r="F13" s="132"/>
    </row>
    <row r="14" spans="1:6" ht="21" customHeight="1">
      <c r="A14" s="208" t="s">
        <v>46</v>
      </c>
      <c r="B14" s="209">
        <f t="shared" si="0"/>
        <v>2356</v>
      </c>
      <c r="C14" s="210">
        <v>2356</v>
      </c>
      <c r="D14" s="132"/>
      <c r="E14" s="132"/>
      <c r="F14" s="132"/>
    </row>
    <row r="15" spans="1:6" ht="21" customHeight="1">
      <c r="A15" s="208" t="s">
        <v>47</v>
      </c>
      <c r="B15" s="209">
        <f t="shared" si="0"/>
        <v>214</v>
      </c>
      <c r="C15" s="210">
        <v>214</v>
      </c>
      <c r="D15" s="132"/>
      <c r="E15" s="132"/>
      <c r="F15" s="132"/>
    </row>
    <row r="16" spans="1:6" ht="21" customHeight="1">
      <c r="A16" s="208" t="s">
        <v>48</v>
      </c>
      <c r="B16" s="209">
        <f t="shared" si="0"/>
        <v>0</v>
      </c>
      <c r="C16" s="210">
        <v>0</v>
      </c>
      <c r="D16" s="132"/>
      <c r="E16" s="132"/>
      <c r="F16" s="132"/>
    </row>
    <row r="17" spans="1:6" ht="21" customHeight="1">
      <c r="A17" s="208" t="s">
        <v>49</v>
      </c>
      <c r="B17" s="209">
        <f t="shared" si="0"/>
        <v>79</v>
      </c>
      <c r="C17" s="210">
        <v>79</v>
      </c>
      <c r="D17" s="132"/>
      <c r="E17" s="132"/>
      <c r="F17" s="132"/>
    </row>
    <row r="18" spans="1:6" ht="21" customHeight="1">
      <c r="A18" s="208" t="s">
        <v>50</v>
      </c>
      <c r="B18" s="209">
        <f t="shared" si="0"/>
        <v>42</v>
      </c>
      <c r="C18" s="210">
        <v>42</v>
      </c>
      <c r="D18" s="132"/>
      <c r="E18" s="132"/>
      <c r="F18" s="132"/>
    </row>
    <row r="19" spans="1:6" ht="21" customHeight="1">
      <c r="A19" s="208" t="s">
        <v>51</v>
      </c>
      <c r="B19" s="209">
        <f t="shared" si="0"/>
        <v>127</v>
      </c>
      <c r="C19" s="210">
        <v>127</v>
      </c>
      <c r="D19" s="132"/>
      <c r="E19" s="132"/>
      <c r="F19" s="132"/>
    </row>
    <row r="20" spans="1:6" ht="21" customHeight="1">
      <c r="A20" s="208" t="s">
        <v>52</v>
      </c>
      <c r="B20" s="209">
        <f t="shared" si="0"/>
        <v>54</v>
      </c>
      <c r="C20" s="210">
        <v>54</v>
      </c>
      <c r="D20" s="132"/>
      <c r="E20" s="132"/>
      <c r="F20" s="132"/>
    </row>
    <row r="21" spans="1:6" ht="21" customHeight="1">
      <c r="A21" s="208" t="s">
        <v>53</v>
      </c>
      <c r="B21" s="209">
        <f t="shared" si="0"/>
        <v>258</v>
      </c>
      <c r="C21" s="210">
        <v>258</v>
      </c>
      <c r="D21" s="132"/>
      <c r="E21" s="132"/>
      <c r="F21" s="132"/>
    </row>
    <row r="22" spans="1:6" ht="21" customHeight="1">
      <c r="A22" s="208" t="s">
        <v>54</v>
      </c>
      <c r="B22" s="209">
        <f t="shared" si="0"/>
        <v>1140</v>
      </c>
      <c r="C22" s="210">
        <v>1140</v>
      </c>
      <c r="D22" s="132"/>
      <c r="E22" s="132"/>
      <c r="F22" s="132"/>
    </row>
    <row r="23" spans="1:6" ht="21" customHeight="1">
      <c r="A23" s="208" t="s">
        <v>55</v>
      </c>
      <c r="B23" s="209">
        <f t="shared" si="0"/>
        <v>1423</v>
      </c>
      <c r="C23" s="210">
        <v>1423</v>
      </c>
      <c r="D23" s="132"/>
      <c r="E23" s="132"/>
      <c r="F23" s="132"/>
    </row>
    <row r="24" spans="1:6" ht="21" customHeight="1">
      <c r="A24" s="208" t="s">
        <v>56</v>
      </c>
      <c r="B24" s="209">
        <f t="shared" si="0"/>
        <v>557</v>
      </c>
      <c r="C24" s="210">
        <v>557</v>
      </c>
      <c r="D24" s="132"/>
      <c r="E24" s="132"/>
      <c r="F24" s="132"/>
    </row>
    <row r="25" spans="1:6" ht="21" customHeight="1">
      <c r="A25" s="208" t="s">
        <v>57</v>
      </c>
      <c r="B25" s="209">
        <f t="shared" si="0"/>
        <v>132</v>
      </c>
      <c r="C25" s="210">
        <v>132</v>
      </c>
      <c r="D25" s="132"/>
      <c r="E25" s="132"/>
      <c r="F25" s="132"/>
    </row>
    <row r="26" spans="1:6" ht="21" customHeight="1">
      <c r="A26" s="208" t="s">
        <v>58</v>
      </c>
      <c r="B26" s="209">
        <f t="shared" si="0"/>
        <v>0</v>
      </c>
      <c r="C26" s="210">
        <v>0</v>
      </c>
      <c r="D26" s="132"/>
      <c r="E26" s="132"/>
      <c r="F26" s="132"/>
    </row>
    <row r="27" spans="1:6" ht="21" customHeight="1">
      <c r="A27" s="208" t="s">
        <v>59</v>
      </c>
      <c r="B27" s="209">
        <f t="shared" si="0"/>
        <v>0</v>
      </c>
      <c r="C27" s="210">
        <v>0</v>
      </c>
      <c r="D27" s="132"/>
      <c r="E27" s="132"/>
      <c r="F27" s="132"/>
    </row>
    <row r="28" spans="1:6" ht="21" customHeight="1">
      <c r="A28" s="208" t="s">
        <v>60</v>
      </c>
      <c r="B28" s="209">
        <f t="shared" si="0"/>
        <v>0</v>
      </c>
      <c r="C28" s="210">
        <v>0</v>
      </c>
      <c r="D28" s="132"/>
      <c r="E28" s="132"/>
      <c r="F28" s="132"/>
    </row>
    <row r="29" spans="1:6" ht="21" customHeight="1">
      <c r="A29" s="208" t="s">
        <v>61</v>
      </c>
      <c r="B29" s="209">
        <f t="shared" si="0"/>
        <v>1976</v>
      </c>
      <c r="C29" s="210">
        <v>1975</v>
      </c>
      <c r="D29" s="132">
        <v>1</v>
      </c>
      <c r="E29" s="132"/>
      <c r="F29" s="132"/>
    </row>
    <row r="30" spans="1:6" ht="21" customHeight="1">
      <c r="A30" s="208" t="s">
        <v>62</v>
      </c>
      <c r="B30" s="209"/>
      <c r="C30" s="210">
        <f>B30-D30</f>
        <v>0</v>
      </c>
      <c r="D30" s="132"/>
      <c r="E30" s="132"/>
      <c r="F30" s="132"/>
    </row>
    <row r="31" spans="1:6" s="201" customFormat="1" ht="21" customHeight="1">
      <c r="A31" s="206" t="s">
        <v>63</v>
      </c>
      <c r="B31" s="207">
        <f>SUM(C31:F31)</f>
        <v>0</v>
      </c>
      <c r="C31" s="207"/>
      <c r="D31" s="207"/>
      <c r="E31" s="207"/>
      <c r="F31" s="207"/>
    </row>
    <row r="32" spans="1:6" s="201" customFormat="1" ht="21" customHeight="1">
      <c r="A32" s="206" t="s">
        <v>64</v>
      </c>
      <c r="B32" s="207">
        <f>SUM(B33:B39)</f>
        <v>10766</v>
      </c>
      <c r="C32" s="207">
        <f>SUM(C33:C39)</f>
        <v>10766</v>
      </c>
      <c r="D32" s="207">
        <f>SUM(D33:D39)</f>
        <v>0</v>
      </c>
      <c r="E32" s="207"/>
      <c r="F32" s="207">
        <f>SUM(F33:F39)</f>
        <v>0</v>
      </c>
    </row>
    <row r="33" spans="1:6" s="201" customFormat="1" ht="21" customHeight="1">
      <c r="A33" s="208" t="s">
        <v>65</v>
      </c>
      <c r="B33" s="209">
        <f>C33+D33+F33</f>
        <v>0</v>
      </c>
      <c r="C33" s="211"/>
      <c r="D33" s="207"/>
      <c r="E33" s="207"/>
      <c r="F33" s="207"/>
    </row>
    <row r="34" spans="1:6" ht="21" customHeight="1">
      <c r="A34" s="208" t="s">
        <v>66</v>
      </c>
      <c r="B34" s="209">
        <f t="shared" ref="B34:B39" si="1">C34+D34+F34</f>
        <v>9104</v>
      </c>
      <c r="C34" s="211">
        <v>9104</v>
      </c>
      <c r="D34" s="155"/>
      <c r="E34" s="155"/>
      <c r="F34" s="155"/>
    </row>
    <row r="35" spans="1:6" ht="21" customHeight="1">
      <c r="A35" s="208" t="s">
        <v>67</v>
      </c>
      <c r="B35" s="209">
        <f t="shared" si="1"/>
        <v>108</v>
      </c>
      <c r="C35" s="211">
        <v>108</v>
      </c>
      <c r="D35" s="155"/>
      <c r="E35" s="155"/>
      <c r="F35" s="155"/>
    </row>
    <row r="36" spans="1:6" ht="21" customHeight="1">
      <c r="A36" s="208" t="s">
        <v>68</v>
      </c>
      <c r="B36" s="209">
        <f t="shared" si="1"/>
        <v>133</v>
      </c>
      <c r="C36" s="211">
        <v>133</v>
      </c>
      <c r="D36" s="155"/>
      <c r="E36" s="155"/>
      <c r="F36" s="155"/>
    </row>
    <row r="37" spans="1:6" s="201" customFormat="1" ht="21" customHeight="1">
      <c r="A37" s="208" t="s">
        <v>69</v>
      </c>
      <c r="B37" s="209">
        <f t="shared" si="1"/>
        <v>1323</v>
      </c>
      <c r="C37" s="211">
        <v>1323</v>
      </c>
      <c r="D37" s="207"/>
      <c r="E37" s="207"/>
      <c r="F37" s="209"/>
    </row>
    <row r="38" spans="1:6" s="201" customFormat="1" ht="21" customHeight="1">
      <c r="A38" s="208" t="s">
        <v>70</v>
      </c>
      <c r="B38" s="209">
        <f t="shared" si="1"/>
        <v>98</v>
      </c>
      <c r="C38" s="211">
        <v>98</v>
      </c>
      <c r="D38" s="207"/>
      <c r="E38" s="207"/>
      <c r="F38" s="209"/>
    </row>
    <row r="39" spans="1:6" ht="21" customHeight="1">
      <c r="A39" s="208" t="s">
        <v>71</v>
      </c>
      <c r="B39" s="209">
        <f t="shared" si="1"/>
        <v>0</v>
      </c>
      <c r="C39" s="155"/>
      <c r="D39" s="132"/>
      <c r="E39" s="132"/>
      <c r="F39" s="132"/>
    </row>
    <row r="40" spans="1:6" s="201" customFormat="1" ht="21" customHeight="1">
      <c r="A40" s="206" t="s">
        <v>72</v>
      </c>
      <c r="B40" s="207">
        <f>SUM(B41:B47)</f>
        <v>65880</v>
      </c>
      <c r="C40" s="207">
        <f>SUM(C41:C47)</f>
        <v>65880</v>
      </c>
      <c r="D40" s="207">
        <f>SUM(D41:D47)</f>
        <v>0</v>
      </c>
      <c r="E40" s="207"/>
      <c r="F40" s="207">
        <f>SUM(F41:F47)</f>
        <v>0</v>
      </c>
    </row>
    <row r="41" spans="1:6" ht="21" customHeight="1">
      <c r="A41" s="208" t="s">
        <v>73</v>
      </c>
      <c r="B41" s="209">
        <f>C41+D41+F41</f>
        <v>1710</v>
      </c>
      <c r="C41" s="209">
        <v>1710</v>
      </c>
      <c r="D41" s="132"/>
      <c r="E41" s="132"/>
      <c r="F41" s="132"/>
    </row>
    <row r="42" spans="1:6" ht="21" customHeight="1">
      <c r="A42" s="208" t="s">
        <v>74</v>
      </c>
      <c r="B42" s="209">
        <f t="shared" ref="B42:B47" si="2">C42+D42+F42</f>
        <v>62486</v>
      </c>
      <c r="C42" s="209">
        <v>62486</v>
      </c>
      <c r="D42" s="132"/>
      <c r="E42" s="132"/>
      <c r="F42" s="132"/>
    </row>
    <row r="43" spans="1:6" ht="21" customHeight="1">
      <c r="A43" s="208" t="s">
        <v>75</v>
      </c>
      <c r="B43" s="209">
        <f t="shared" si="2"/>
        <v>1183</v>
      </c>
      <c r="C43" s="209">
        <v>1183</v>
      </c>
      <c r="D43" s="132"/>
      <c r="E43" s="132"/>
      <c r="F43" s="132"/>
    </row>
    <row r="44" spans="1:6" ht="21" customHeight="1">
      <c r="A44" s="208" t="s">
        <v>76</v>
      </c>
      <c r="B44" s="209">
        <f t="shared" si="2"/>
        <v>351</v>
      </c>
      <c r="C44" s="209">
        <v>351</v>
      </c>
      <c r="D44" s="132"/>
      <c r="E44" s="132"/>
      <c r="F44" s="132"/>
    </row>
    <row r="45" spans="1:6" ht="21" customHeight="1">
      <c r="A45" s="208" t="s">
        <v>77</v>
      </c>
      <c r="B45" s="209">
        <f t="shared" si="2"/>
        <v>150</v>
      </c>
      <c r="C45" s="209">
        <v>150</v>
      </c>
      <c r="D45" s="132"/>
      <c r="E45" s="132"/>
      <c r="F45" s="132"/>
    </row>
    <row r="46" spans="1:6" ht="21" customHeight="1">
      <c r="A46" s="208" t="s">
        <v>78</v>
      </c>
      <c r="B46" s="209">
        <f t="shared" si="2"/>
        <v>0</v>
      </c>
      <c r="C46" s="209"/>
      <c r="D46" s="132"/>
      <c r="E46" s="132"/>
      <c r="F46" s="132"/>
    </row>
    <row r="47" spans="1:6" ht="21" customHeight="1">
      <c r="A47" s="208" t="s">
        <v>79</v>
      </c>
      <c r="B47" s="209">
        <f t="shared" si="2"/>
        <v>0</v>
      </c>
      <c r="C47" s="209"/>
      <c r="D47" s="132"/>
      <c r="E47" s="132"/>
      <c r="F47" s="132"/>
    </row>
    <row r="48" spans="1:6" s="201" customFormat="1" ht="21" customHeight="1">
      <c r="A48" s="206" t="s">
        <v>80</v>
      </c>
      <c r="B48" s="207">
        <f>SUM(C48:F48)</f>
        <v>513</v>
      </c>
      <c r="C48" s="207">
        <f>SUM(C49:C56)</f>
        <v>483</v>
      </c>
      <c r="D48" s="207">
        <f>SUM(D49:D56)</f>
        <v>30</v>
      </c>
      <c r="E48" s="207"/>
      <c r="F48" s="207">
        <f>SUM(F49:F56)</f>
        <v>0</v>
      </c>
    </row>
    <row r="49" spans="1:6" ht="21" customHeight="1">
      <c r="A49" s="208" t="s">
        <v>81</v>
      </c>
      <c r="B49" s="209">
        <f t="shared" ref="B49:B56" si="3">C49+D49+F49</f>
        <v>192</v>
      </c>
      <c r="C49" s="209">
        <v>192</v>
      </c>
      <c r="D49" s="207"/>
      <c r="E49" s="207"/>
      <c r="F49" s="253"/>
    </row>
    <row r="50" spans="1:6" ht="21" customHeight="1">
      <c r="A50" s="208" t="s">
        <v>82</v>
      </c>
      <c r="B50" s="209">
        <f t="shared" si="3"/>
        <v>0</v>
      </c>
      <c r="C50" s="209">
        <v>0</v>
      </c>
      <c r="D50" s="132"/>
      <c r="E50" s="132"/>
      <c r="F50" s="132"/>
    </row>
    <row r="51" spans="1:6" ht="21" customHeight="1">
      <c r="A51" s="254" t="s">
        <v>769</v>
      </c>
      <c r="B51" s="209">
        <f t="shared" si="3"/>
        <v>0</v>
      </c>
      <c r="C51" s="209">
        <v>0</v>
      </c>
      <c r="D51" s="132"/>
      <c r="E51" s="132"/>
      <c r="F51" s="132"/>
    </row>
    <row r="52" spans="1:6" s="202" customFormat="1" ht="21" customHeight="1">
      <c r="A52" s="208" t="s">
        <v>83</v>
      </c>
      <c r="B52" s="209">
        <f t="shared" si="3"/>
        <v>30</v>
      </c>
      <c r="C52" s="209"/>
      <c r="D52" s="132">
        <v>30</v>
      </c>
      <c r="E52" s="132"/>
      <c r="F52" s="132"/>
    </row>
    <row r="53" spans="1:6" s="202" customFormat="1" ht="21" customHeight="1">
      <c r="A53" s="208" t="s">
        <v>84</v>
      </c>
      <c r="B53" s="209">
        <f t="shared" si="3"/>
        <v>0</v>
      </c>
      <c r="C53" s="209">
        <v>0</v>
      </c>
      <c r="D53" s="132"/>
      <c r="E53" s="132"/>
      <c r="F53" s="132"/>
    </row>
    <row r="54" spans="1:6" ht="21" customHeight="1">
      <c r="A54" s="208" t="s">
        <v>85</v>
      </c>
      <c r="B54" s="209">
        <f t="shared" si="3"/>
        <v>41</v>
      </c>
      <c r="C54" s="209">
        <v>41</v>
      </c>
      <c r="D54" s="132"/>
      <c r="E54" s="132"/>
      <c r="F54" s="132"/>
    </row>
    <row r="55" spans="1:6" ht="21" customHeight="1">
      <c r="A55" s="254" t="s">
        <v>770</v>
      </c>
      <c r="B55" s="209">
        <f t="shared" si="3"/>
        <v>0</v>
      </c>
      <c r="C55" s="209">
        <v>0</v>
      </c>
      <c r="D55" s="132"/>
      <c r="E55" s="132"/>
      <c r="F55" s="132"/>
    </row>
    <row r="56" spans="1:6" ht="21" customHeight="1">
      <c r="A56" s="208" t="s">
        <v>86</v>
      </c>
      <c r="B56" s="209">
        <f t="shared" si="3"/>
        <v>250</v>
      </c>
      <c r="C56" s="209">
        <v>250</v>
      </c>
      <c r="D56" s="132"/>
      <c r="E56" s="132"/>
      <c r="F56" s="132"/>
    </row>
    <row r="57" spans="1:6" s="201" customFormat="1" ht="21" customHeight="1">
      <c r="A57" s="206" t="s">
        <v>87</v>
      </c>
      <c r="B57" s="207">
        <f>SUM(B58:B63)</f>
        <v>1432</v>
      </c>
      <c r="C57" s="207">
        <f>SUM(C58:C63)</f>
        <v>1426</v>
      </c>
      <c r="D57" s="207">
        <f>SUM(D58:D63)</f>
        <v>6</v>
      </c>
      <c r="E57" s="207"/>
      <c r="F57" s="207">
        <f>SUM(F58:F63)</f>
        <v>0</v>
      </c>
    </row>
    <row r="58" spans="1:6" ht="21" customHeight="1">
      <c r="A58" s="208" t="s">
        <v>88</v>
      </c>
      <c r="B58" s="209">
        <f t="shared" ref="B58:B63" si="4">C58+D58+F58</f>
        <v>959</v>
      </c>
      <c r="C58" s="211">
        <v>953</v>
      </c>
      <c r="D58" s="212">
        <v>6</v>
      </c>
      <c r="E58" s="212"/>
      <c r="F58" s="132"/>
    </row>
    <row r="59" spans="1:6" ht="21" customHeight="1">
      <c r="A59" s="208" t="s">
        <v>89</v>
      </c>
      <c r="B59" s="209">
        <f t="shared" si="4"/>
        <v>132</v>
      </c>
      <c r="C59" s="211">
        <v>132</v>
      </c>
      <c r="D59" s="212"/>
      <c r="E59" s="212"/>
      <c r="F59" s="209"/>
    </row>
    <row r="60" spans="1:6" ht="21" customHeight="1">
      <c r="A60" s="208" t="s">
        <v>90</v>
      </c>
      <c r="B60" s="209">
        <f t="shared" si="4"/>
        <v>0</v>
      </c>
      <c r="C60" s="211">
        <v>0</v>
      </c>
      <c r="D60" s="212"/>
      <c r="E60" s="212"/>
      <c r="F60" s="132"/>
    </row>
    <row r="61" spans="1:6" ht="21" customHeight="1">
      <c r="A61" s="208" t="s">
        <v>91</v>
      </c>
      <c r="B61" s="209">
        <f t="shared" si="4"/>
        <v>64</v>
      </c>
      <c r="C61" s="211">
        <v>64</v>
      </c>
      <c r="D61" s="212"/>
      <c r="E61" s="212"/>
      <c r="F61" s="132"/>
    </row>
    <row r="62" spans="1:6" ht="21" customHeight="1">
      <c r="A62" s="208" t="s">
        <v>92</v>
      </c>
      <c r="B62" s="209">
        <f t="shared" si="4"/>
        <v>277</v>
      </c>
      <c r="C62" s="211">
        <v>277</v>
      </c>
      <c r="D62" s="212"/>
      <c r="E62" s="212"/>
      <c r="F62" s="132"/>
    </row>
    <row r="63" spans="1:6" s="201" customFormat="1" ht="21" customHeight="1">
      <c r="A63" s="208" t="s">
        <v>93</v>
      </c>
      <c r="B63" s="209">
        <f t="shared" si="4"/>
        <v>0</v>
      </c>
      <c r="C63" s="211"/>
      <c r="D63" s="212"/>
      <c r="E63" s="212"/>
      <c r="F63" s="132"/>
    </row>
    <row r="64" spans="1:6" s="201" customFormat="1" ht="21" customHeight="1">
      <c r="A64" s="206" t="s">
        <v>94</v>
      </c>
      <c r="B64" s="207">
        <f>SUM(B65:B81)</f>
        <v>55224</v>
      </c>
      <c r="C64" s="207">
        <f>SUM(C65:C81)</f>
        <v>55224</v>
      </c>
      <c r="D64" s="207">
        <f>SUM(D65:D81)</f>
        <v>0</v>
      </c>
      <c r="E64" s="207"/>
      <c r="F64" s="207">
        <f>SUM(F65:F81)</f>
        <v>0</v>
      </c>
    </row>
    <row r="65" spans="1:6" ht="21" customHeight="1">
      <c r="A65" s="208" t="s">
        <v>95</v>
      </c>
      <c r="B65" s="209">
        <f>C65+D65+F65</f>
        <v>1263</v>
      </c>
      <c r="C65" s="211">
        <v>1263</v>
      </c>
      <c r="D65" s="132"/>
      <c r="E65" s="132"/>
      <c r="F65" s="132"/>
    </row>
    <row r="66" spans="1:6" ht="21" customHeight="1">
      <c r="A66" s="208" t="s">
        <v>96</v>
      </c>
      <c r="B66" s="209">
        <f t="shared" ref="B66:B81" si="5">C66+D66+F66</f>
        <v>450</v>
      </c>
      <c r="C66" s="211">
        <v>450</v>
      </c>
      <c r="D66" s="132"/>
      <c r="E66" s="132"/>
      <c r="F66" s="132"/>
    </row>
    <row r="67" spans="1:6" ht="21" customHeight="1">
      <c r="A67" s="208" t="s">
        <v>765</v>
      </c>
      <c r="B67" s="209">
        <f t="shared" si="5"/>
        <v>16033</v>
      </c>
      <c r="C67" s="211">
        <v>16033</v>
      </c>
      <c r="D67" s="132"/>
      <c r="E67" s="132"/>
      <c r="F67" s="132"/>
    </row>
    <row r="68" spans="1:6" ht="21" customHeight="1">
      <c r="A68" s="254" t="s">
        <v>771</v>
      </c>
      <c r="B68" s="209">
        <f t="shared" si="5"/>
        <v>0</v>
      </c>
      <c r="C68" s="211">
        <v>0</v>
      </c>
      <c r="D68" s="132"/>
      <c r="E68" s="132"/>
      <c r="F68" s="132"/>
    </row>
    <row r="69" spans="1:6" ht="21" customHeight="1">
      <c r="A69" s="208" t="s">
        <v>98</v>
      </c>
      <c r="B69" s="209">
        <f t="shared" si="5"/>
        <v>1813</v>
      </c>
      <c r="C69" s="211">
        <v>1813</v>
      </c>
      <c r="D69" s="212"/>
      <c r="E69" s="212"/>
      <c r="F69" s="209"/>
    </row>
    <row r="70" spans="1:6" ht="21" customHeight="1">
      <c r="A70" s="208" t="s">
        <v>99</v>
      </c>
      <c r="B70" s="209">
        <f t="shared" si="5"/>
        <v>6201</v>
      </c>
      <c r="C70" s="211">
        <v>6201</v>
      </c>
      <c r="D70" s="132"/>
      <c r="E70" s="132"/>
      <c r="F70" s="132"/>
    </row>
    <row r="71" spans="1:6" ht="21" customHeight="1">
      <c r="A71" s="208" t="s">
        <v>100</v>
      </c>
      <c r="B71" s="209">
        <f t="shared" si="5"/>
        <v>555</v>
      </c>
      <c r="C71" s="211">
        <v>555</v>
      </c>
      <c r="D71" s="212"/>
      <c r="E71" s="212"/>
      <c r="F71" s="132"/>
    </row>
    <row r="72" spans="1:6" s="201" customFormat="1" ht="21" customHeight="1">
      <c r="A72" s="208" t="s">
        <v>101</v>
      </c>
      <c r="B72" s="209">
        <f t="shared" si="5"/>
        <v>1268</v>
      </c>
      <c r="C72" s="211">
        <v>1268</v>
      </c>
      <c r="D72" s="212"/>
      <c r="E72" s="212"/>
      <c r="F72" s="132"/>
    </row>
    <row r="73" spans="1:6" ht="21" customHeight="1">
      <c r="A73" s="208" t="s">
        <v>102</v>
      </c>
      <c r="B73" s="209">
        <f t="shared" si="5"/>
        <v>1758</v>
      </c>
      <c r="C73" s="211">
        <v>1758</v>
      </c>
      <c r="D73" s="212"/>
      <c r="E73" s="212"/>
      <c r="F73" s="132"/>
    </row>
    <row r="74" spans="1:6" ht="21" customHeight="1">
      <c r="A74" s="208" t="s">
        <v>103</v>
      </c>
      <c r="B74" s="209">
        <f t="shared" si="5"/>
        <v>0</v>
      </c>
      <c r="C74" s="211">
        <v>0</v>
      </c>
      <c r="D74" s="209"/>
      <c r="E74" s="209"/>
      <c r="F74" s="209"/>
    </row>
    <row r="75" spans="1:6" ht="21" customHeight="1">
      <c r="A75" s="208" t="s">
        <v>104</v>
      </c>
      <c r="B75" s="209">
        <f t="shared" si="5"/>
        <v>5558</v>
      </c>
      <c r="C75" s="211">
        <v>5558</v>
      </c>
      <c r="D75" s="213"/>
      <c r="E75" s="213"/>
      <c r="F75" s="132"/>
    </row>
    <row r="76" spans="1:6" ht="21" customHeight="1">
      <c r="A76" s="208" t="s">
        <v>105</v>
      </c>
      <c r="B76" s="209">
        <f t="shared" si="5"/>
        <v>16</v>
      </c>
      <c r="C76" s="211">
        <v>16</v>
      </c>
      <c r="D76" s="212"/>
      <c r="E76" s="212"/>
      <c r="F76" s="132"/>
    </row>
    <row r="77" spans="1:6" ht="21" customHeight="1">
      <c r="A77" s="214" t="s">
        <v>106</v>
      </c>
      <c r="B77" s="209">
        <f t="shared" si="5"/>
        <v>369</v>
      </c>
      <c r="C77" s="211">
        <v>369</v>
      </c>
      <c r="D77" s="212"/>
      <c r="E77" s="212"/>
      <c r="F77" s="132"/>
    </row>
    <row r="78" spans="1:6" s="201" customFormat="1" ht="21" customHeight="1">
      <c r="A78" s="212" t="s">
        <v>107</v>
      </c>
      <c r="B78" s="209">
        <f t="shared" si="5"/>
        <v>12</v>
      </c>
      <c r="C78" s="211">
        <v>12</v>
      </c>
      <c r="D78" s="212"/>
      <c r="E78" s="212"/>
      <c r="F78" s="132"/>
    </row>
    <row r="79" spans="1:6" s="201" customFormat="1" ht="21" customHeight="1">
      <c r="A79" s="208" t="s">
        <v>108</v>
      </c>
      <c r="B79" s="209">
        <f t="shared" si="5"/>
        <v>19451</v>
      </c>
      <c r="C79" s="211">
        <v>19451</v>
      </c>
      <c r="D79" s="132"/>
      <c r="E79" s="132"/>
      <c r="F79" s="132"/>
    </row>
    <row r="80" spans="1:6" s="201" customFormat="1" ht="21" customHeight="1">
      <c r="A80" s="208" t="s">
        <v>109</v>
      </c>
      <c r="B80" s="209">
        <f t="shared" si="5"/>
        <v>477</v>
      </c>
      <c r="C80" s="211">
        <v>477</v>
      </c>
      <c r="D80" s="132"/>
      <c r="E80" s="132"/>
      <c r="F80" s="132"/>
    </row>
    <row r="81" spans="1:6" ht="21" customHeight="1">
      <c r="A81" s="208" t="s">
        <v>110</v>
      </c>
      <c r="B81" s="209">
        <f t="shared" si="5"/>
        <v>0</v>
      </c>
      <c r="C81" s="211"/>
      <c r="D81" s="132"/>
      <c r="E81" s="132"/>
      <c r="F81" s="132"/>
    </row>
    <row r="82" spans="1:6" ht="21" customHeight="1">
      <c r="A82" s="206" t="s">
        <v>111</v>
      </c>
      <c r="B82" s="207">
        <f>SUM(B83:B94)</f>
        <v>51384</v>
      </c>
      <c r="C82" s="207">
        <f>SUM(C83:C94)</f>
        <v>51384</v>
      </c>
      <c r="D82" s="207">
        <f>SUM(D83:D94)</f>
        <v>0</v>
      </c>
      <c r="E82" s="207"/>
      <c r="F82" s="207">
        <f>SUM(F83:F94)</f>
        <v>0</v>
      </c>
    </row>
    <row r="83" spans="1:6" ht="21" customHeight="1">
      <c r="A83" s="208" t="s">
        <v>112</v>
      </c>
      <c r="B83" s="209">
        <f>C83+D83+F83</f>
        <v>2242</v>
      </c>
      <c r="C83" s="211">
        <v>2242</v>
      </c>
      <c r="D83" s="213"/>
      <c r="E83" s="213"/>
      <c r="F83" s="132"/>
    </row>
    <row r="84" spans="1:6" ht="21" customHeight="1">
      <c r="A84" s="208" t="s">
        <v>113</v>
      </c>
      <c r="B84" s="209">
        <f t="shared" ref="B84:B94" si="6">C84+D84+F84</f>
        <v>1348</v>
      </c>
      <c r="C84" s="211">
        <v>1348</v>
      </c>
      <c r="D84" s="212"/>
      <c r="E84" s="212"/>
      <c r="F84" s="132"/>
    </row>
    <row r="85" spans="1:6" ht="21" customHeight="1">
      <c r="A85" s="208" t="s">
        <v>114</v>
      </c>
      <c r="B85" s="209">
        <f t="shared" si="6"/>
        <v>5656</v>
      </c>
      <c r="C85" s="211">
        <v>5656</v>
      </c>
      <c r="D85" s="212"/>
      <c r="E85" s="212"/>
      <c r="F85" s="132"/>
    </row>
    <row r="86" spans="1:6" ht="21" customHeight="1">
      <c r="A86" s="208" t="s">
        <v>115</v>
      </c>
      <c r="B86" s="209">
        <f t="shared" si="6"/>
        <v>10529</v>
      </c>
      <c r="C86" s="211">
        <v>10529</v>
      </c>
      <c r="D86" s="212"/>
      <c r="E86" s="212"/>
      <c r="F86" s="132"/>
    </row>
    <row r="87" spans="1:6" ht="21" customHeight="1">
      <c r="A87" s="208" t="s">
        <v>116</v>
      </c>
      <c r="B87" s="209">
        <f t="shared" si="6"/>
        <v>0</v>
      </c>
      <c r="C87" s="211">
        <v>0</v>
      </c>
      <c r="D87" s="212"/>
      <c r="E87" s="212"/>
      <c r="F87" s="132"/>
    </row>
    <row r="88" spans="1:6" ht="21" customHeight="1">
      <c r="A88" s="208" t="s">
        <v>117</v>
      </c>
      <c r="B88" s="209">
        <f t="shared" si="6"/>
        <v>425</v>
      </c>
      <c r="C88" s="211">
        <v>425</v>
      </c>
      <c r="D88" s="212"/>
      <c r="E88" s="212"/>
      <c r="F88" s="132"/>
    </row>
    <row r="89" spans="1:6" ht="21" customHeight="1">
      <c r="A89" s="208" t="s">
        <v>118</v>
      </c>
      <c r="B89" s="209">
        <f t="shared" si="6"/>
        <v>7025</v>
      </c>
      <c r="C89" s="211">
        <v>7025</v>
      </c>
      <c r="D89" s="212"/>
      <c r="E89" s="212"/>
      <c r="F89" s="132"/>
    </row>
    <row r="90" spans="1:6" ht="21" customHeight="1">
      <c r="A90" s="214" t="s">
        <v>119</v>
      </c>
      <c r="B90" s="209">
        <f t="shared" si="6"/>
        <v>20489</v>
      </c>
      <c r="C90" s="211">
        <v>20489</v>
      </c>
      <c r="D90" s="212"/>
      <c r="E90" s="212"/>
      <c r="F90" s="132"/>
    </row>
    <row r="91" spans="1:6" s="201" customFormat="1" ht="21" customHeight="1">
      <c r="A91" s="208" t="s">
        <v>120</v>
      </c>
      <c r="B91" s="209">
        <f t="shared" si="6"/>
        <v>1833</v>
      </c>
      <c r="C91" s="211">
        <v>1833</v>
      </c>
      <c r="D91" s="212"/>
      <c r="E91" s="212"/>
      <c r="F91" s="132"/>
    </row>
    <row r="92" spans="1:6" ht="21" customHeight="1">
      <c r="A92" s="208" t="s">
        <v>121</v>
      </c>
      <c r="B92" s="209">
        <f t="shared" si="6"/>
        <v>200</v>
      </c>
      <c r="C92" s="211">
        <v>200</v>
      </c>
      <c r="D92" s="212"/>
      <c r="E92" s="212"/>
      <c r="F92" s="132"/>
    </row>
    <row r="93" spans="1:6" ht="21" customHeight="1">
      <c r="A93" s="208" t="s">
        <v>122</v>
      </c>
      <c r="B93" s="209">
        <f t="shared" si="6"/>
        <v>427</v>
      </c>
      <c r="C93" s="211">
        <v>427</v>
      </c>
      <c r="D93" s="212"/>
      <c r="E93" s="212"/>
      <c r="F93" s="132"/>
    </row>
    <row r="94" spans="1:6" ht="21" customHeight="1">
      <c r="A94" s="208" t="s">
        <v>766</v>
      </c>
      <c r="B94" s="209">
        <f t="shared" si="6"/>
        <v>1210</v>
      </c>
      <c r="C94" s="211">
        <v>1210</v>
      </c>
      <c r="D94" s="213"/>
      <c r="E94" s="213"/>
      <c r="F94" s="132"/>
    </row>
    <row r="95" spans="1:6" ht="21" customHeight="1">
      <c r="A95" s="206" t="s">
        <v>123</v>
      </c>
      <c r="B95" s="207">
        <f>SUM(B96:B104)</f>
        <v>2136</v>
      </c>
      <c r="C95" s="207">
        <f>SUM(C96:C104)</f>
        <v>2136</v>
      </c>
      <c r="D95" s="207">
        <f>SUM(D96:D104)</f>
        <v>0</v>
      </c>
      <c r="E95" s="207"/>
      <c r="F95" s="207">
        <f>SUM(F96:F104)</f>
        <v>0</v>
      </c>
    </row>
    <row r="96" spans="1:6" ht="21" customHeight="1">
      <c r="A96" s="208" t="s">
        <v>124</v>
      </c>
      <c r="B96" s="209">
        <f>C96+D96+F96</f>
        <v>13</v>
      </c>
      <c r="C96" s="209">
        <v>13</v>
      </c>
      <c r="D96" s="132"/>
      <c r="E96" s="132"/>
      <c r="F96" s="132"/>
    </row>
    <row r="97" spans="1:6" ht="21" customHeight="1">
      <c r="A97" s="208" t="s">
        <v>125</v>
      </c>
      <c r="B97" s="209">
        <f t="shared" ref="B97:B104" si="7">C97+D97+F97</f>
        <v>0</v>
      </c>
      <c r="C97" s="209">
        <v>0</v>
      </c>
      <c r="D97" s="132"/>
      <c r="E97" s="132"/>
      <c r="F97" s="132"/>
    </row>
    <row r="98" spans="1:6" ht="21" customHeight="1">
      <c r="A98" s="208" t="s">
        <v>126</v>
      </c>
      <c r="B98" s="209">
        <f t="shared" si="7"/>
        <v>2103</v>
      </c>
      <c r="C98" s="209">
        <v>2103</v>
      </c>
      <c r="D98" s="132"/>
      <c r="E98" s="132"/>
      <c r="F98" s="132"/>
    </row>
    <row r="99" spans="1:6" ht="21" customHeight="1">
      <c r="A99" s="208" t="s">
        <v>127</v>
      </c>
      <c r="B99" s="209">
        <f t="shared" si="7"/>
        <v>20</v>
      </c>
      <c r="C99" s="209">
        <v>20</v>
      </c>
      <c r="D99" s="209"/>
      <c r="E99" s="209"/>
      <c r="F99" s="209"/>
    </row>
    <row r="100" spans="1:6" s="201" customFormat="1" ht="21" customHeight="1">
      <c r="A100" s="208" t="s">
        <v>128</v>
      </c>
      <c r="B100" s="209">
        <f t="shared" si="7"/>
        <v>0</v>
      </c>
      <c r="C100" s="209"/>
      <c r="D100" s="132"/>
      <c r="E100" s="132"/>
      <c r="F100" s="132"/>
    </row>
    <row r="101" spans="1:6" ht="21" customHeight="1">
      <c r="A101" s="208" t="s">
        <v>129</v>
      </c>
      <c r="B101" s="209">
        <f t="shared" si="7"/>
        <v>0</v>
      </c>
      <c r="C101" s="209"/>
      <c r="D101" s="132"/>
      <c r="E101" s="132"/>
      <c r="F101" s="132"/>
    </row>
    <row r="102" spans="1:6" s="201" customFormat="1" ht="21" customHeight="1">
      <c r="A102" s="208" t="s">
        <v>130</v>
      </c>
      <c r="B102" s="209">
        <f t="shared" si="7"/>
        <v>0</v>
      </c>
      <c r="C102" s="209"/>
      <c r="D102" s="207"/>
      <c r="E102" s="207"/>
      <c r="F102" s="207"/>
    </row>
    <row r="103" spans="1:6" ht="21" customHeight="1">
      <c r="A103" s="215" t="s">
        <v>131</v>
      </c>
      <c r="B103" s="209">
        <f t="shared" si="7"/>
        <v>0</v>
      </c>
      <c r="C103" s="209"/>
      <c r="D103" s="216"/>
      <c r="E103" s="216"/>
      <c r="F103" s="216"/>
    </row>
    <row r="104" spans="1:6" ht="21" customHeight="1">
      <c r="A104" s="215" t="s">
        <v>132</v>
      </c>
      <c r="B104" s="209">
        <f t="shared" si="7"/>
        <v>0</v>
      </c>
      <c r="C104" s="209"/>
      <c r="D104" s="132"/>
      <c r="E104" s="132"/>
      <c r="F104" s="132"/>
    </row>
    <row r="105" spans="1:6" ht="21" customHeight="1">
      <c r="A105" s="206" t="s">
        <v>133</v>
      </c>
      <c r="B105" s="207">
        <f>SUM(B106:B111)</f>
        <v>13822</v>
      </c>
      <c r="C105" s="207">
        <f>SUM(C106:C111)</f>
        <v>13822</v>
      </c>
      <c r="D105" s="207">
        <f>SUM(D106:D111)</f>
        <v>0</v>
      </c>
      <c r="E105" s="207">
        <f>SUM(E106:E111)</f>
        <v>0</v>
      </c>
      <c r="F105" s="207">
        <f>SUM(F106:F111)</f>
        <v>0</v>
      </c>
    </row>
    <row r="106" spans="1:6" ht="21" customHeight="1">
      <c r="A106" s="208" t="s">
        <v>134</v>
      </c>
      <c r="B106" s="209">
        <f t="shared" ref="B106:B111" si="8">C106+D106+F106+E106</f>
        <v>1952</v>
      </c>
      <c r="C106" s="209">
        <v>1952</v>
      </c>
      <c r="D106" s="132"/>
      <c r="E106" s="132"/>
      <c r="F106" s="132"/>
    </row>
    <row r="107" spans="1:6" ht="21" customHeight="1">
      <c r="A107" s="208" t="s">
        <v>135</v>
      </c>
      <c r="B107" s="209">
        <f t="shared" si="8"/>
        <v>221</v>
      </c>
      <c r="C107" s="209">
        <v>221</v>
      </c>
      <c r="D107" s="132"/>
      <c r="E107" s="132"/>
      <c r="F107" s="132"/>
    </row>
    <row r="108" spans="1:6" ht="21" customHeight="1">
      <c r="A108" s="217" t="s">
        <v>136</v>
      </c>
      <c r="B108" s="209">
        <f t="shared" si="8"/>
        <v>8965</v>
      </c>
      <c r="C108" s="209">
        <v>8965</v>
      </c>
      <c r="D108" s="132"/>
      <c r="E108" s="132"/>
      <c r="F108" s="132"/>
    </row>
    <row r="109" spans="1:6" s="201" customFormat="1" ht="21" customHeight="1">
      <c r="A109" s="217" t="s">
        <v>137</v>
      </c>
      <c r="B109" s="209">
        <f t="shared" si="8"/>
        <v>2684</v>
      </c>
      <c r="C109" s="209">
        <v>2684</v>
      </c>
      <c r="D109" s="132"/>
      <c r="E109" s="132"/>
      <c r="F109" s="132"/>
    </row>
    <row r="110" spans="1:6" ht="21" customHeight="1">
      <c r="A110" s="217" t="s">
        <v>138</v>
      </c>
      <c r="B110" s="209">
        <f t="shared" si="8"/>
        <v>0</v>
      </c>
      <c r="C110" s="209"/>
      <c r="D110" s="132"/>
      <c r="E110" s="132"/>
      <c r="F110" s="132"/>
    </row>
    <row r="111" spans="1:6" ht="21" customHeight="1">
      <c r="A111" s="217" t="s">
        <v>139</v>
      </c>
      <c r="B111" s="209">
        <f t="shared" si="8"/>
        <v>0</v>
      </c>
      <c r="C111" s="209"/>
      <c r="D111" s="132"/>
      <c r="E111" s="132"/>
      <c r="F111" s="132"/>
    </row>
    <row r="112" spans="1:6" ht="21" customHeight="1">
      <c r="A112" s="206" t="s">
        <v>140</v>
      </c>
      <c r="B112" s="207">
        <f>SUM(B113:B119)</f>
        <v>25027</v>
      </c>
      <c r="C112" s="207">
        <f>SUM(C113:C119)</f>
        <v>23788</v>
      </c>
      <c r="D112" s="207">
        <f>SUM(D113:D119)</f>
        <v>1239</v>
      </c>
      <c r="E112" s="207"/>
      <c r="F112" s="207">
        <f>SUM(F113:F119)</f>
        <v>0</v>
      </c>
    </row>
    <row r="113" spans="1:6" ht="21" customHeight="1">
      <c r="A113" s="208" t="s">
        <v>141</v>
      </c>
      <c r="B113" s="209">
        <f t="shared" ref="B113:B119" si="9">C113+D113+F113</f>
        <v>7342</v>
      </c>
      <c r="C113" s="211">
        <v>7342</v>
      </c>
      <c r="D113" s="212"/>
      <c r="E113" s="212"/>
      <c r="F113" s="155"/>
    </row>
    <row r="114" spans="1:6" ht="21" customHeight="1">
      <c r="A114" s="208" t="s">
        <v>142</v>
      </c>
      <c r="B114" s="209">
        <f t="shared" si="9"/>
        <v>1937</v>
      </c>
      <c r="C114" s="211">
        <v>1937</v>
      </c>
      <c r="D114" s="212"/>
      <c r="E114" s="212"/>
      <c r="F114" s="155"/>
    </row>
    <row r="115" spans="1:6" ht="21" customHeight="1">
      <c r="A115" s="208" t="s">
        <v>143</v>
      </c>
      <c r="B115" s="209">
        <f t="shared" si="9"/>
        <v>2628</v>
      </c>
      <c r="C115" s="211">
        <v>2580</v>
      </c>
      <c r="D115" s="212">
        <v>48</v>
      </c>
      <c r="E115" s="212"/>
      <c r="F115" s="218"/>
    </row>
    <row r="116" spans="1:6" ht="21" customHeight="1">
      <c r="A116" s="208" t="s">
        <v>145</v>
      </c>
      <c r="B116" s="209">
        <f t="shared" si="9"/>
        <v>4980</v>
      </c>
      <c r="C116" s="211">
        <v>4980</v>
      </c>
      <c r="D116" s="212"/>
      <c r="E116" s="212"/>
      <c r="F116" s="155"/>
    </row>
    <row r="117" spans="1:6" s="201" customFormat="1" ht="21" customHeight="1">
      <c r="A117" s="208" t="s">
        <v>146</v>
      </c>
      <c r="B117" s="209">
        <f t="shared" si="9"/>
        <v>8140</v>
      </c>
      <c r="C117" s="211">
        <v>6949</v>
      </c>
      <c r="D117" s="212">
        <v>1191</v>
      </c>
      <c r="E117" s="212"/>
      <c r="F117" s="155"/>
    </row>
    <row r="118" spans="1:6" s="201" customFormat="1" ht="21" customHeight="1">
      <c r="A118" s="208" t="s">
        <v>147</v>
      </c>
      <c r="B118" s="209">
        <f t="shared" si="9"/>
        <v>0</v>
      </c>
      <c r="C118" s="211">
        <v>0</v>
      </c>
      <c r="D118" s="212"/>
      <c r="E118" s="212"/>
      <c r="F118" s="155"/>
    </row>
    <row r="119" spans="1:6" ht="21" customHeight="1">
      <c r="A119" s="208" t="s">
        <v>148</v>
      </c>
      <c r="B119" s="209">
        <f t="shared" si="9"/>
        <v>0</v>
      </c>
      <c r="C119" s="211">
        <v>0</v>
      </c>
      <c r="D119" s="207"/>
      <c r="E119" s="207"/>
      <c r="F119" s="207"/>
    </row>
    <row r="120" spans="1:6" ht="21" customHeight="1">
      <c r="A120" s="206" t="s">
        <v>149</v>
      </c>
      <c r="B120" s="207">
        <f>SUM(B121:B125)</f>
        <v>3456</v>
      </c>
      <c r="C120" s="207">
        <f>SUM(C121:C125)</f>
        <v>3456</v>
      </c>
      <c r="D120" s="207">
        <f>SUM(D121:D125)</f>
        <v>0</v>
      </c>
      <c r="E120" s="207"/>
      <c r="F120" s="207">
        <f>SUM(F121:F125)</f>
        <v>0</v>
      </c>
    </row>
    <row r="121" spans="1:6" ht="21" customHeight="1">
      <c r="A121" s="208" t="s">
        <v>150</v>
      </c>
      <c r="B121" s="209">
        <f>C121+D121+F121</f>
        <v>3242</v>
      </c>
      <c r="C121" s="211">
        <v>3242</v>
      </c>
      <c r="D121" s="132"/>
      <c r="E121" s="132"/>
      <c r="F121" s="132"/>
    </row>
    <row r="122" spans="1:6" ht="21" customHeight="1">
      <c r="A122" s="254" t="s">
        <v>772</v>
      </c>
      <c r="B122" s="209">
        <f>C122+D122+F122</f>
        <v>0</v>
      </c>
      <c r="C122" s="211">
        <v>0</v>
      </c>
      <c r="D122" s="132"/>
      <c r="E122" s="132"/>
      <c r="F122" s="132"/>
    </row>
    <row r="123" spans="1:6" s="201" customFormat="1" ht="21" customHeight="1">
      <c r="A123" s="208" t="s">
        <v>151</v>
      </c>
      <c r="B123" s="209">
        <f>C123+D123+F123</f>
        <v>0</v>
      </c>
      <c r="C123" s="211">
        <v>0</v>
      </c>
      <c r="D123" s="132"/>
      <c r="E123" s="132"/>
      <c r="F123" s="132"/>
    </row>
    <row r="124" spans="1:6" ht="21" customHeight="1">
      <c r="A124" s="208" t="s">
        <v>152</v>
      </c>
      <c r="B124" s="209">
        <f>C124+D124+F124</f>
        <v>0</v>
      </c>
      <c r="C124" s="211">
        <v>0</v>
      </c>
      <c r="D124" s="132"/>
      <c r="E124" s="132"/>
      <c r="F124" s="132"/>
    </row>
    <row r="125" spans="1:6" ht="21" customHeight="1">
      <c r="A125" s="208" t="s">
        <v>153</v>
      </c>
      <c r="B125" s="209">
        <f>C125+D125+F125</f>
        <v>214</v>
      </c>
      <c r="C125" s="211">
        <v>214</v>
      </c>
      <c r="D125" s="132"/>
      <c r="E125" s="132"/>
      <c r="F125" s="132"/>
    </row>
    <row r="126" spans="1:6" s="202" customFormat="1" ht="21" customHeight="1">
      <c r="A126" s="206" t="s">
        <v>154</v>
      </c>
      <c r="B126" s="207">
        <f>SUM(B127:B130)</f>
        <v>1055</v>
      </c>
      <c r="C126" s="207">
        <f>SUM(C127:C130)</f>
        <v>1055</v>
      </c>
      <c r="D126" s="207">
        <f>SUM(D127:D130)</f>
        <v>0</v>
      </c>
      <c r="E126" s="207"/>
      <c r="F126" s="207">
        <f>SUM(F127:F130)</f>
        <v>0</v>
      </c>
    </row>
    <row r="127" spans="1:6" ht="21" customHeight="1">
      <c r="A127" s="208" t="s">
        <v>155</v>
      </c>
      <c r="B127" s="209">
        <f>C127+D127+F127</f>
        <v>5</v>
      </c>
      <c r="C127" s="212">
        <v>5</v>
      </c>
      <c r="D127" s="132"/>
      <c r="E127" s="132"/>
      <c r="F127" s="132"/>
    </row>
    <row r="128" spans="1:6" ht="21" customHeight="1">
      <c r="A128" s="208" t="s">
        <v>156</v>
      </c>
      <c r="B128" s="209">
        <f>C128+D128+F128</f>
        <v>0</v>
      </c>
      <c r="C128" s="212">
        <v>0</v>
      </c>
      <c r="D128" s="132"/>
      <c r="E128" s="132"/>
      <c r="F128" s="132"/>
    </row>
    <row r="129" spans="1:6" ht="21" customHeight="1">
      <c r="A129" s="208" t="s">
        <v>157</v>
      </c>
      <c r="B129" s="209">
        <f>C129+D129+F129</f>
        <v>1050</v>
      </c>
      <c r="C129" s="209">
        <v>1050</v>
      </c>
      <c r="D129" s="132"/>
      <c r="E129" s="132"/>
      <c r="F129" s="132"/>
    </row>
    <row r="130" spans="1:6" ht="21" customHeight="1">
      <c r="A130" s="208" t="s">
        <v>158</v>
      </c>
      <c r="B130" s="209">
        <f>C130+D130+F130</f>
        <v>0</v>
      </c>
      <c r="C130" s="212"/>
      <c r="D130" s="132"/>
      <c r="E130" s="132"/>
      <c r="F130" s="132"/>
    </row>
    <row r="131" spans="1:6" ht="21" customHeight="1">
      <c r="A131" s="206" t="s">
        <v>159</v>
      </c>
      <c r="B131" s="207">
        <f>SUM(B132:B134)</f>
        <v>406</v>
      </c>
      <c r="C131" s="207">
        <f>SUM(C132:C134)</f>
        <v>406</v>
      </c>
      <c r="D131" s="207">
        <f>SUM(D132:D134)</f>
        <v>0</v>
      </c>
      <c r="E131" s="207"/>
      <c r="F131" s="207">
        <f>SUM(F132:F134)</f>
        <v>0</v>
      </c>
    </row>
    <row r="132" spans="1:6" s="201" customFormat="1" ht="21" customHeight="1">
      <c r="A132" s="208" t="s">
        <v>160</v>
      </c>
      <c r="B132" s="209">
        <f>C132+D132+F132</f>
        <v>406</v>
      </c>
      <c r="C132" s="212">
        <v>406</v>
      </c>
      <c r="D132" s="132"/>
      <c r="E132" s="132"/>
      <c r="F132" s="132"/>
    </row>
    <row r="133" spans="1:6" ht="21" customHeight="1">
      <c r="A133" s="208" t="s">
        <v>161</v>
      </c>
      <c r="B133" s="209">
        <f>C133+D133+F133</f>
        <v>0</v>
      </c>
      <c r="C133" s="209"/>
      <c r="D133" s="132"/>
      <c r="E133" s="132"/>
      <c r="F133" s="132"/>
    </row>
    <row r="134" spans="1:6" ht="21" customHeight="1">
      <c r="A134" s="219" t="s">
        <v>162</v>
      </c>
      <c r="B134" s="209">
        <f>C134+D134+F134</f>
        <v>0</v>
      </c>
      <c r="C134" s="209"/>
      <c r="D134" s="132"/>
      <c r="E134" s="132"/>
      <c r="F134" s="132"/>
    </row>
    <row r="135" spans="1:6" s="202" customFormat="1" ht="21" customHeight="1">
      <c r="A135" s="220" t="s">
        <v>163</v>
      </c>
      <c r="B135" s="207">
        <f>SUM(B136:B137)</f>
        <v>1622</v>
      </c>
      <c r="C135" s="207">
        <f>SUM(C136:C137)</f>
        <v>1622</v>
      </c>
      <c r="D135" s="207">
        <f>SUM(D136:D137)</f>
        <v>0</v>
      </c>
      <c r="E135" s="207"/>
      <c r="F135" s="207">
        <f>SUM(F136:F137)</f>
        <v>0</v>
      </c>
    </row>
    <row r="136" spans="1:6" s="201" customFormat="1" ht="21" customHeight="1">
      <c r="A136" s="208" t="s">
        <v>164</v>
      </c>
      <c r="B136" s="209">
        <f>C136+D136+F136</f>
        <v>1515</v>
      </c>
      <c r="C136" s="209">
        <v>1515</v>
      </c>
      <c r="D136" s="132"/>
      <c r="E136" s="132"/>
      <c r="F136" s="132"/>
    </row>
    <row r="137" spans="1:6" s="202" customFormat="1" ht="21" customHeight="1">
      <c r="A137" s="208" t="s">
        <v>165</v>
      </c>
      <c r="B137" s="209">
        <f>C137+D137+F137</f>
        <v>107</v>
      </c>
      <c r="C137" s="209">
        <v>107</v>
      </c>
      <c r="D137" s="132"/>
      <c r="E137" s="132"/>
      <c r="F137" s="132"/>
    </row>
    <row r="138" spans="1:6" ht="21" customHeight="1">
      <c r="A138" s="220" t="s">
        <v>166</v>
      </c>
      <c r="B138" s="207">
        <f>SUM(B139:B141)</f>
        <v>7551</v>
      </c>
      <c r="C138" s="207">
        <f>SUM(C139:C141)</f>
        <v>7551</v>
      </c>
      <c r="D138" s="207">
        <f>SUM(D139:D141)</f>
        <v>0</v>
      </c>
      <c r="E138" s="207"/>
      <c r="F138" s="207">
        <f>SUM(F139:F141)</f>
        <v>0</v>
      </c>
    </row>
    <row r="139" spans="1:6" s="201" customFormat="1" ht="21" customHeight="1">
      <c r="A139" s="208" t="s">
        <v>167</v>
      </c>
      <c r="B139" s="209">
        <f>C139+D139+F139</f>
        <v>1737</v>
      </c>
      <c r="C139" s="211">
        <v>1737</v>
      </c>
      <c r="D139" s="212"/>
      <c r="E139" s="212"/>
      <c r="F139" s="132"/>
    </row>
    <row r="140" spans="1:6" ht="21" customHeight="1">
      <c r="A140" s="208" t="s">
        <v>168</v>
      </c>
      <c r="B140" s="209">
        <f>C140+D140+F140</f>
        <v>5763</v>
      </c>
      <c r="C140" s="211">
        <v>5763</v>
      </c>
      <c r="D140" s="212"/>
      <c r="E140" s="212"/>
      <c r="F140" s="132"/>
    </row>
    <row r="141" spans="1:6" s="201" customFormat="1" ht="21" customHeight="1">
      <c r="A141" s="208" t="s">
        <v>169</v>
      </c>
      <c r="B141" s="209">
        <f>C141+D141+F141</f>
        <v>51</v>
      </c>
      <c r="C141" s="211">
        <v>51</v>
      </c>
      <c r="D141" s="212"/>
      <c r="E141" s="212"/>
      <c r="F141" s="209"/>
    </row>
    <row r="142" spans="1:6" s="201" customFormat="1" ht="21" customHeight="1">
      <c r="A142" s="221" t="s">
        <v>170</v>
      </c>
      <c r="B142" s="207">
        <f>SUM(B143:B144)</f>
        <v>359</v>
      </c>
      <c r="C142" s="207">
        <f>SUM(C143:C144)</f>
        <v>359</v>
      </c>
      <c r="D142" s="207">
        <f>SUM(D143:D144)</f>
        <v>0</v>
      </c>
      <c r="E142" s="207"/>
      <c r="F142" s="207">
        <f>SUM(F143:F144)</f>
        <v>0</v>
      </c>
    </row>
    <row r="143" spans="1:6" s="201" customFormat="1" ht="21" customHeight="1">
      <c r="A143" s="208" t="s">
        <v>171</v>
      </c>
      <c r="B143" s="209">
        <f>C143+D143+F143</f>
        <v>266</v>
      </c>
      <c r="C143" s="209">
        <v>266</v>
      </c>
      <c r="D143" s="132"/>
      <c r="E143" s="132"/>
      <c r="F143" s="132"/>
    </row>
    <row r="144" spans="1:6" ht="21" customHeight="1">
      <c r="A144" s="208" t="s">
        <v>172</v>
      </c>
      <c r="B144" s="209">
        <f>C144+D144+F144</f>
        <v>93</v>
      </c>
      <c r="C144" s="209">
        <v>93</v>
      </c>
      <c r="D144" s="216"/>
      <c r="E144" s="216"/>
      <c r="F144" s="216"/>
    </row>
    <row r="145" spans="1:6" ht="21" customHeight="1">
      <c r="A145" s="206" t="s">
        <v>173</v>
      </c>
      <c r="B145" s="207">
        <f>SUM(B146:B149)</f>
        <v>997</v>
      </c>
      <c r="C145" s="207">
        <f>SUM(C146:C149)</f>
        <v>997</v>
      </c>
      <c r="D145" s="207">
        <f>SUM(D146:D149)</f>
        <v>0</v>
      </c>
      <c r="E145" s="207"/>
      <c r="F145" s="207">
        <f>SUM(F146:F149)</f>
        <v>0</v>
      </c>
    </row>
    <row r="146" spans="1:6" ht="21" customHeight="1">
      <c r="A146" s="208" t="s">
        <v>174</v>
      </c>
      <c r="B146" s="209">
        <f>C146+D146+E146+F146</f>
        <v>337</v>
      </c>
      <c r="C146" s="209">
        <v>337</v>
      </c>
      <c r="D146" s="216"/>
      <c r="E146" s="216"/>
      <c r="F146" s="255"/>
    </row>
    <row r="147" spans="1:6" ht="21" customHeight="1">
      <c r="A147" s="208" t="s">
        <v>175</v>
      </c>
      <c r="B147" s="209">
        <f>C147+D147+E147+F147</f>
        <v>660</v>
      </c>
      <c r="C147" s="209">
        <v>660</v>
      </c>
      <c r="D147" s="216"/>
      <c r="E147" s="216"/>
      <c r="F147" s="255"/>
    </row>
    <row r="148" spans="1:6" ht="21" customHeight="1">
      <c r="A148" s="208" t="s">
        <v>176</v>
      </c>
      <c r="B148" s="209">
        <f>C148+D148+E148+F148</f>
        <v>0</v>
      </c>
      <c r="C148" s="209"/>
      <c r="D148" s="216"/>
      <c r="E148" s="216"/>
      <c r="F148" s="216"/>
    </row>
    <row r="149" spans="1:6" ht="21" customHeight="1">
      <c r="A149" s="208" t="s">
        <v>177</v>
      </c>
      <c r="B149" s="209">
        <f>C149+D149+E149+F149</f>
        <v>0</v>
      </c>
      <c r="C149" s="209"/>
      <c r="D149" s="216"/>
      <c r="E149" s="216"/>
      <c r="F149" s="216"/>
    </row>
    <row r="150" spans="1:6" ht="21" customHeight="1">
      <c r="A150" s="221" t="s">
        <v>178</v>
      </c>
      <c r="B150" s="207">
        <v>3000</v>
      </c>
      <c r="C150" s="207">
        <v>3000</v>
      </c>
      <c r="D150" s="207"/>
      <c r="E150" s="207"/>
      <c r="F150" s="207"/>
    </row>
    <row r="151" spans="1:6" s="201" customFormat="1" ht="21" customHeight="1">
      <c r="A151" s="206" t="s">
        <v>179</v>
      </c>
      <c r="B151" s="207">
        <f>SUM(C151:F151)</f>
        <v>14583</v>
      </c>
      <c r="C151" s="207">
        <f>SUM(C152:C153)</f>
        <v>14583</v>
      </c>
      <c r="D151" s="207">
        <f>SUM(D152:D153)</f>
        <v>0</v>
      </c>
      <c r="E151" s="207"/>
      <c r="F151" s="207">
        <f>SUM(F152:F153)</f>
        <v>0</v>
      </c>
    </row>
    <row r="152" spans="1:6" ht="18.75">
      <c r="A152" s="217" t="s">
        <v>180</v>
      </c>
      <c r="B152" s="253">
        <f>SUM(C152:F152)</f>
        <v>0</v>
      </c>
      <c r="C152" s="209"/>
      <c r="D152" s="132"/>
      <c r="E152" s="132"/>
      <c r="F152" s="132"/>
    </row>
    <row r="153" spans="1:6" ht="18.75">
      <c r="A153" s="208" t="s">
        <v>181</v>
      </c>
      <c r="B153" s="253">
        <f>SUM(C153:F153)</f>
        <v>14583</v>
      </c>
      <c r="C153" s="209">
        <v>14583</v>
      </c>
      <c r="D153" s="209"/>
      <c r="E153" s="209"/>
      <c r="F153" s="209"/>
    </row>
    <row r="154" spans="1:6" s="201" customFormat="1" ht="18.75">
      <c r="A154" s="206" t="s">
        <v>182</v>
      </c>
      <c r="B154" s="207">
        <f>SUM(B155)</f>
        <v>7622</v>
      </c>
      <c r="C154" s="207">
        <f>SUM(C155)</f>
        <v>7622</v>
      </c>
      <c r="D154" s="207">
        <f>SUM(D155)</f>
        <v>0</v>
      </c>
      <c r="E154" s="207"/>
      <c r="F154" s="207">
        <f>SUM(F155)</f>
        <v>0</v>
      </c>
    </row>
    <row r="155" spans="1:6" ht="18.75">
      <c r="A155" s="208" t="s">
        <v>183</v>
      </c>
      <c r="B155" s="209">
        <f>C155+D155+F155</f>
        <v>7622</v>
      </c>
      <c r="C155" s="209">
        <v>7622</v>
      </c>
      <c r="D155" s="209"/>
      <c r="E155" s="209"/>
      <c r="F155" s="209"/>
    </row>
    <row r="156" spans="1:6" ht="18.75">
      <c r="A156" s="208"/>
      <c r="B156" s="209"/>
      <c r="C156" s="209"/>
      <c r="D156" s="209"/>
      <c r="E156" s="209"/>
      <c r="F156" s="209"/>
    </row>
    <row r="157" spans="1:6" ht="18.75">
      <c r="A157" s="208"/>
      <c r="B157" s="209"/>
      <c r="C157" s="209"/>
      <c r="D157" s="209"/>
      <c r="E157" s="209"/>
      <c r="F157" s="209"/>
    </row>
    <row r="158" spans="1:6" ht="18.75">
      <c r="A158" s="222" t="s">
        <v>184</v>
      </c>
      <c r="B158" s="207">
        <f>SUM(B5+B31+B32+B40+B48+B57+B64+B82+B95+B105+B112+B120+B126+B131+B135+B138+B142+B145+B150+B151+B154)</f>
        <v>291655</v>
      </c>
      <c r="C158" s="207">
        <f>SUM(C5+C31+C32+C40+C48+C57+C64+C82+C95+C105+C112+C120+C126+C131+C135+C138+C142+C145+C150+C151+C154)</f>
        <v>290379</v>
      </c>
      <c r="D158" s="207">
        <f>SUM(D5+D31+D32+D40+D48+D57+D64+D82+D95+D105+D112+D120+D126+D131+D135+D138+D142+D145+D150+D151+D154)</f>
        <v>1276</v>
      </c>
      <c r="E158" s="207">
        <f>SUM(E5+E31+E32+E40+E48+E57+E64+E82+E95+E105+E112+E120+E126+E131+E135+E138+E142+E145+E150+E151+E154)</f>
        <v>0</v>
      </c>
      <c r="F158" s="207">
        <f>SUM(F5+F31+F32+F40+F48+F57+F64+F82+F95+F105+F112+F120+F126+F131+F135+F138+F142+F145+F150+F151+F154)</f>
        <v>0</v>
      </c>
    </row>
  </sheetData>
  <mergeCells count="7">
    <mergeCell ref="A1:F1"/>
    <mergeCell ref="A3:A4"/>
    <mergeCell ref="B3:B4"/>
    <mergeCell ref="C3:C4"/>
    <mergeCell ref="D3:D4"/>
    <mergeCell ref="F3:F4"/>
    <mergeCell ref="E3:E4"/>
  </mergeCells>
  <phoneticPr fontId="15" type="noConversion"/>
  <printOptions horizontalCentered="1"/>
  <pageMargins left="0.71" right="0.71" top="0.45" bottom="0.34" header="0.43" footer="0.23"/>
  <pageSetup paperSize="9" scale="90" firstPageNumber="54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1"/>
  <sheetViews>
    <sheetView showZeros="0" workbookViewId="0">
      <selection activeCell="F17" sqref="F17"/>
    </sheetView>
  </sheetViews>
  <sheetFormatPr defaultRowHeight="14.25"/>
  <cols>
    <col min="1" max="1" width="34.875" style="1" customWidth="1"/>
    <col min="2" max="4" width="18.25" style="1" customWidth="1"/>
    <col min="5" max="16384" width="9" style="1"/>
  </cols>
  <sheetData>
    <row r="1" spans="1:4" ht="47.25" customHeight="1">
      <c r="A1" s="353" t="s">
        <v>856</v>
      </c>
      <c r="B1" s="353"/>
      <c r="C1" s="353"/>
      <c r="D1" s="353"/>
    </row>
    <row r="2" spans="1:4" ht="21" customHeight="1">
      <c r="A2" s="2"/>
      <c r="B2" s="2"/>
      <c r="D2" s="3" t="s">
        <v>0</v>
      </c>
    </row>
    <row r="3" spans="1:4" ht="33.75" customHeight="1">
      <c r="A3" s="4" t="s">
        <v>758</v>
      </c>
      <c r="B3" s="280" t="s">
        <v>857</v>
      </c>
      <c r="C3" s="281" t="s">
        <v>842</v>
      </c>
      <c r="D3" s="5" t="s">
        <v>759</v>
      </c>
    </row>
    <row r="4" spans="1:4" ht="21.75" customHeight="1">
      <c r="A4" s="6" t="s">
        <v>760</v>
      </c>
      <c r="B4" s="6"/>
      <c r="C4" s="7"/>
      <c r="D4" s="8"/>
    </row>
    <row r="5" spans="1:4" ht="21.75" customHeight="1">
      <c r="A5" s="6" t="s">
        <v>761</v>
      </c>
      <c r="B5" s="10">
        <v>443</v>
      </c>
      <c r="C5" s="10">
        <v>439</v>
      </c>
      <c r="D5" s="4">
        <f>ROUND((C5-B5)/B5*100,0)</f>
        <v>-1</v>
      </c>
    </row>
    <row r="6" spans="1:4" ht="21.75" customHeight="1">
      <c r="A6" s="6" t="s">
        <v>762</v>
      </c>
      <c r="B6" s="10">
        <v>605</v>
      </c>
      <c r="C6" s="10">
        <v>592</v>
      </c>
      <c r="D6" s="4">
        <f>ROUND((C6-B6)/B6*100,0)</f>
        <v>-2</v>
      </c>
    </row>
    <row r="7" spans="1:4" ht="21.75" customHeight="1">
      <c r="A7" s="6" t="s">
        <v>763</v>
      </c>
      <c r="B7" s="11">
        <v>525</v>
      </c>
      <c r="C7" s="11">
        <v>515</v>
      </c>
      <c r="D7" s="4">
        <f>ROUND((C7-B7)/B7*100,0)</f>
        <v>-2</v>
      </c>
    </row>
    <row r="8" spans="1:4" ht="21.75" customHeight="1">
      <c r="A8" s="6" t="s">
        <v>764</v>
      </c>
      <c r="B8" s="11">
        <v>80</v>
      </c>
      <c r="C8" s="11">
        <v>77</v>
      </c>
      <c r="D8" s="4">
        <f>ROUND((C8-B8)/B8*100,0)</f>
        <v>-4</v>
      </c>
    </row>
    <row r="9" spans="1:4" ht="21.75" customHeight="1">
      <c r="A9" s="6"/>
      <c r="B9" s="11"/>
      <c r="C9" s="11">
        <v>0</v>
      </c>
      <c r="D9" s="4"/>
    </row>
    <row r="10" spans="1:4" ht="21.75" customHeight="1">
      <c r="A10" s="4" t="s">
        <v>33</v>
      </c>
      <c r="B10" s="10">
        <v>1048</v>
      </c>
      <c r="C10" s="10">
        <v>1031</v>
      </c>
      <c r="D10" s="4">
        <f>ROUND((C10-B10)/B10*100,0)</f>
        <v>-2</v>
      </c>
    </row>
    <row r="11" spans="1:4" ht="96.75" customHeight="1">
      <c r="A11" s="354" t="s">
        <v>889</v>
      </c>
      <c r="B11" s="355"/>
      <c r="C11" s="355"/>
      <c r="D11" s="355"/>
    </row>
  </sheetData>
  <mergeCells count="2">
    <mergeCell ref="A1:D1"/>
    <mergeCell ref="A11:D11"/>
  </mergeCells>
  <phoneticPr fontId="15" type="noConversion"/>
  <printOptions horizontalCentered="1"/>
  <pageMargins left="0.59" right="0.59" top="0.85" bottom="0.55000000000000004" header="0.31" footer="0.31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D619"/>
  <sheetViews>
    <sheetView showZeros="0" topLeftCell="A307" workbookViewId="0">
      <selection activeCell="D564" sqref="D564"/>
    </sheetView>
  </sheetViews>
  <sheetFormatPr defaultColWidth="6.875" defaultRowHeight="21" customHeight="1"/>
  <cols>
    <col min="1" max="1" width="55" style="180" customWidth="1"/>
    <col min="2" max="4" width="13.125" style="181" customWidth="1"/>
    <col min="5" max="189" width="6.875" style="180" customWidth="1"/>
    <col min="190" max="16384" width="6.875" style="180"/>
  </cols>
  <sheetData>
    <row r="1" spans="1:4" ht="29.25" customHeight="1">
      <c r="A1" s="313" t="s">
        <v>832</v>
      </c>
      <c r="B1" s="313"/>
      <c r="C1" s="313"/>
      <c r="D1" s="313"/>
    </row>
    <row r="2" spans="1:4" ht="13.5">
      <c r="A2" s="182"/>
      <c r="B2" s="183"/>
      <c r="C2" s="326" t="s">
        <v>185</v>
      </c>
      <c r="D2" s="326"/>
    </row>
    <row r="3" spans="1:4" ht="30.75" customHeight="1">
      <c r="A3" s="100" t="s">
        <v>1</v>
      </c>
      <c r="B3" s="184" t="s">
        <v>34</v>
      </c>
      <c r="C3" s="184" t="s">
        <v>186</v>
      </c>
      <c r="D3" s="184" t="s">
        <v>187</v>
      </c>
    </row>
    <row r="4" spans="1:4" s="177" customFormat="1" ht="18.75" customHeight="1">
      <c r="A4" s="185" t="s">
        <v>37</v>
      </c>
      <c r="B4" s="186">
        <f>SUM(B5+B12+B19+B29+B34+B41+B51+B57+B62+B67+B70+B74+B77+B81+B84+B88+B95+B99+B103+B106+B108+B115)</f>
        <v>24820</v>
      </c>
      <c r="C4" s="186">
        <f>SUM(C5+C12+C19+C29+C34+C41+C51+C57+C62+C67+C70+C74+C77+C81+C84+C88+C95+C99+C103+C106+C108+C115)</f>
        <v>15833</v>
      </c>
      <c r="D4" s="186">
        <f>SUM(D5+D12+D19+D29+D34+D41+D51+D57+D62+D67+D70+D74+D77+D81+D84+D88+D95+D99+D103+D106+D108+D115)</f>
        <v>8987</v>
      </c>
    </row>
    <row r="5" spans="1:4" s="178" customFormat="1" ht="18.75" customHeight="1">
      <c r="A5" s="187" t="s">
        <v>38</v>
      </c>
      <c r="B5" s="188">
        <f t="shared" ref="B5:B66" si="0">SUM(C5:D5)</f>
        <v>596</v>
      </c>
      <c r="C5" s="188">
        <f>SUM(C6:C11)</f>
        <v>298</v>
      </c>
      <c r="D5" s="188">
        <f>SUM(D6:D11)</f>
        <v>298</v>
      </c>
    </row>
    <row r="6" spans="1:4" s="178" customFormat="1" ht="18.75" customHeight="1">
      <c r="A6" s="187" t="s">
        <v>188</v>
      </c>
      <c r="B6" s="188">
        <f t="shared" si="0"/>
        <v>456</v>
      </c>
      <c r="C6" s="188">
        <v>298</v>
      </c>
      <c r="D6" s="188">
        <v>158</v>
      </c>
    </row>
    <row r="7" spans="1:4" s="178" customFormat="1" ht="18.75" customHeight="1">
      <c r="A7" s="187" t="s">
        <v>189</v>
      </c>
      <c r="B7" s="188">
        <f t="shared" si="0"/>
        <v>0</v>
      </c>
      <c r="C7" s="188"/>
      <c r="D7" s="6"/>
    </row>
    <row r="8" spans="1:4" s="178" customFormat="1" ht="18.75" customHeight="1">
      <c r="A8" s="187" t="s">
        <v>190</v>
      </c>
      <c r="B8" s="188">
        <f t="shared" si="0"/>
        <v>67</v>
      </c>
      <c r="C8" s="188"/>
      <c r="D8" s="6">
        <v>67</v>
      </c>
    </row>
    <row r="9" spans="1:4" s="178" customFormat="1" ht="18.75" customHeight="1">
      <c r="A9" s="256" t="s">
        <v>773</v>
      </c>
      <c r="B9" s="188">
        <f t="shared" si="0"/>
        <v>32</v>
      </c>
      <c r="C9" s="188"/>
      <c r="D9" s="6">
        <v>32</v>
      </c>
    </row>
    <row r="10" spans="1:4" s="178" customFormat="1" ht="18.75" customHeight="1">
      <c r="A10" s="187" t="s">
        <v>191</v>
      </c>
      <c r="B10" s="188">
        <f t="shared" si="0"/>
        <v>41</v>
      </c>
      <c r="C10" s="188"/>
      <c r="D10" s="188">
        <v>41</v>
      </c>
    </row>
    <row r="11" spans="1:4" s="178" customFormat="1" ht="18.75" customHeight="1">
      <c r="A11" s="187" t="s">
        <v>192</v>
      </c>
      <c r="B11" s="188">
        <f t="shared" si="0"/>
        <v>0</v>
      </c>
      <c r="C11" s="188"/>
      <c r="D11" s="6"/>
    </row>
    <row r="12" spans="1:4" s="178" customFormat="1" ht="18.75" customHeight="1">
      <c r="A12" s="187" t="s">
        <v>39</v>
      </c>
      <c r="B12" s="188">
        <f t="shared" si="0"/>
        <v>465</v>
      </c>
      <c r="C12" s="188">
        <f>SUM(C13:C18)</f>
        <v>282</v>
      </c>
      <c r="D12" s="188">
        <f>SUM(D13:D18)</f>
        <v>183</v>
      </c>
    </row>
    <row r="13" spans="1:4" s="178" customFormat="1" ht="18.75" customHeight="1">
      <c r="A13" s="187" t="s">
        <v>188</v>
      </c>
      <c r="B13" s="188">
        <f t="shared" si="0"/>
        <v>325</v>
      </c>
      <c r="C13" s="188">
        <v>282</v>
      </c>
      <c r="D13" s="188">
        <v>43</v>
      </c>
    </row>
    <row r="14" spans="1:4" s="178" customFormat="1" ht="18.75" customHeight="1">
      <c r="A14" s="187" t="s">
        <v>189</v>
      </c>
      <c r="B14" s="188">
        <f t="shared" si="0"/>
        <v>0</v>
      </c>
      <c r="C14" s="188"/>
      <c r="D14" s="188"/>
    </row>
    <row r="15" spans="1:4" s="178" customFormat="1" ht="18.75" customHeight="1">
      <c r="A15" s="187" t="s">
        <v>193</v>
      </c>
      <c r="B15" s="188">
        <f t="shared" si="0"/>
        <v>52</v>
      </c>
      <c r="C15" s="188"/>
      <c r="D15" s="188">
        <v>52</v>
      </c>
    </row>
    <row r="16" spans="1:4" s="178" customFormat="1" ht="18.75" customHeight="1">
      <c r="A16" s="187" t="s">
        <v>194</v>
      </c>
      <c r="B16" s="188">
        <f t="shared" si="0"/>
        <v>0</v>
      </c>
      <c r="C16" s="188"/>
      <c r="D16" s="188"/>
    </row>
    <row r="17" spans="1:4" s="178" customFormat="1" ht="18.75" customHeight="1">
      <c r="A17" s="187" t="s">
        <v>195</v>
      </c>
      <c r="B17" s="188">
        <f t="shared" si="0"/>
        <v>0</v>
      </c>
      <c r="C17" s="188"/>
      <c r="D17" s="188"/>
    </row>
    <row r="18" spans="1:4" s="178" customFormat="1" ht="18.75" customHeight="1">
      <c r="A18" s="187" t="s">
        <v>196</v>
      </c>
      <c r="B18" s="188">
        <f t="shared" si="0"/>
        <v>88</v>
      </c>
      <c r="C18" s="188"/>
      <c r="D18" s="188">
        <v>88</v>
      </c>
    </row>
    <row r="19" spans="1:4" s="178" customFormat="1" ht="18.75" customHeight="1">
      <c r="A19" s="187" t="s">
        <v>197</v>
      </c>
      <c r="B19" s="188">
        <f t="shared" si="0"/>
        <v>12029</v>
      </c>
      <c r="C19" s="188">
        <f>SUM(C20:C28)</f>
        <v>8685</v>
      </c>
      <c r="D19" s="188">
        <f>SUM(D20:D28)</f>
        <v>3344</v>
      </c>
    </row>
    <row r="20" spans="1:4" s="178" customFormat="1" ht="18.75" customHeight="1">
      <c r="A20" s="187" t="s">
        <v>188</v>
      </c>
      <c r="B20" s="188">
        <f t="shared" si="0"/>
        <v>10620</v>
      </c>
      <c r="C20" s="188">
        <v>7810</v>
      </c>
      <c r="D20" s="188">
        <v>2810</v>
      </c>
    </row>
    <row r="21" spans="1:4" s="178" customFormat="1" ht="18.75" customHeight="1">
      <c r="A21" s="187" t="s">
        <v>189</v>
      </c>
      <c r="B21" s="188">
        <f t="shared" si="0"/>
        <v>21</v>
      </c>
      <c r="C21" s="188">
        <v>21</v>
      </c>
      <c r="D21" s="188"/>
    </row>
    <row r="22" spans="1:4" s="178" customFormat="1" ht="18.75" customHeight="1">
      <c r="A22" s="187" t="s">
        <v>198</v>
      </c>
      <c r="B22" s="188">
        <f t="shared" si="0"/>
        <v>159</v>
      </c>
      <c r="C22" s="188">
        <v>49</v>
      </c>
      <c r="D22" s="188">
        <v>110</v>
      </c>
    </row>
    <row r="23" spans="1:4" s="178" customFormat="1" ht="18.75" customHeight="1">
      <c r="A23" s="187" t="s">
        <v>774</v>
      </c>
      <c r="B23" s="188">
        <f t="shared" si="0"/>
        <v>15</v>
      </c>
      <c r="C23" s="188"/>
      <c r="D23" s="188">
        <v>15</v>
      </c>
    </row>
    <row r="24" spans="1:4" s="178" customFormat="1" ht="18.75" customHeight="1">
      <c r="A24" s="187" t="s">
        <v>199</v>
      </c>
      <c r="B24" s="188">
        <f t="shared" si="0"/>
        <v>20</v>
      </c>
      <c r="C24" s="188"/>
      <c r="D24" s="188">
        <v>20</v>
      </c>
    </row>
    <row r="25" spans="1:4" s="178" customFormat="1" ht="18.75" customHeight="1">
      <c r="A25" s="187" t="s">
        <v>200</v>
      </c>
      <c r="B25" s="188">
        <f t="shared" si="0"/>
        <v>67</v>
      </c>
      <c r="C25" s="188"/>
      <c r="D25" s="188">
        <v>67</v>
      </c>
    </row>
    <row r="26" spans="1:4" s="178" customFormat="1" ht="18.75" customHeight="1">
      <c r="A26" s="187" t="s">
        <v>201</v>
      </c>
      <c r="B26" s="188">
        <f t="shared" si="0"/>
        <v>325</v>
      </c>
      <c r="C26" s="188">
        <v>169</v>
      </c>
      <c r="D26" s="188">
        <v>156</v>
      </c>
    </row>
    <row r="27" spans="1:4" s="178" customFormat="1" ht="18.75" customHeight="1">
      <c r="A27" s="187" t="s">
        <v>195</v>
      </c>
      <c r="B27" s="188">
        <f t="shared" si="0"/>
        <v>0</v>
      </c>
      <c r="C27" s="188"/>
      <c r="D27" s="188"/>
    </row>
    <row r="28" spans="1:4" s="178" customFormat="1" ht="18.75" customHeight="1">
      <c r="A28" s="187" t="s">
        <v>202</v>
      </c>
      <c r="B28" s="188">
        <f t="shared" si="0"/>
        <v>802</v>
      </c>
      <c r="C28" s="188">
        <v>636</v>
      </c>
      <c r="D28" s="188">
        <v>166</v>
      </c>
    </row>
    <row r="29" spans="1:4" s="178" customFormat="1" ht="18.75" customHeight="1">
      <c r="A29" s="187" t="s">
        <v>41</v>
      </c>
      <c r="B29" s="188">
        <f t="shared" si="0"/>
        <v>712</v>
      </c>
      <c r="C29" s="188">
        <f>SUM(C30:C33)</f>
        <v>593</v>
      </c>
      <c r="D29" s="188">
        <f>SUM(D30:D33)</f>
        <v>119</v>
      </c>
    </row>
    <row r="30" spans="1:4" s="178" customFormat="1" ht="18.75" customHeight="1">
      <c r="A30" s="187" t="s">
        <v>188</v>
      </c>
      <c r="B30" s="188">
        <f t="shared" si="0"/>
        <v>332</v>
      </c>
      <c r="C30" s="188">
        <v>213</v>
      </c>
      <c r="D30" s="188">
        <v>119</v>
      </c>
    </row>
    <row r="31" spans="1:4" s="178" customFormat="1" ht="18.75" customHeight="1">
      <c r="A31" s="187" t="s">
        <v>189</v>
      </c>
      <c r="B31" s="188">
        <f t="shared" si="0"/>
        <v>0</v>
      </c>
      <c r="C31" s="188"/>
      <c r="D31" s="188"/>
    </row>
    <row r="32" spans="1:4" s="178" customFormat="1" ht="18.75" customHeight="1">
      <c r="A32" s="187" t="s">
        <v>203</v>
      </c>
      <c r="B32" s="188">
        <f t="shared" si="0"/>
        <v>380</v>
      </c>
      <c r="C32" s="188">
        <v>380</v>
      </c>
      <c r="D32" s="188"/>
    </row>
    <row r="33" spans="1:4" s="178" customFormat="1" ht="18.75" customHeight="1">
      <c r="A33" s="187" t="s">
        <v>204</v>
      </c>
      <c r="B33" s="188">
        <f t="shared" si="0"/>
        <v>0</v>
      </c>
      <c r="C33" s="188"/>
      <c r="D33" s="188"/>
    </row>
    <row r="34" spans="1:4" s="178" customFormat="1" ht="18.75" customHeight="1">
      <c r="A34" s="187" t="s">
        <v>42</v>
      </c>
      <c r="B34" s="188">
        <f t="shared" si="0"/>
        <v>174</v>
      </c>
      <c r="C34" s="188">
        <f>SUM(C35:C39)</f>
        <v>154</v>
      </c>
      <c r="D34" s="188">
        <f>SUM(D35:D39)</f>
        <v>20</v>
      </c>
    </row>
    <row r="35" spans="1:4" s="178" customFormat="1" ht="18.75" customHeight="1">
      <c r="A35" s="187" t="s">
        <v>188</v>
      </c>
      <c r="B35" s="188">
        <f t="shared" si="0"/>
        <v>154</v>
      </c>
      <c r="C35" s="188">
        <v>154</v>
      </c>
      <c r="D35" s="188"/>
    </row>
    <row r="36" spans="1:4" s="178" customFormat="1" ht="18.75" customHeight="1">
      <c r="A36" s="187" t="s">
        <v>189</v>
      </c>
      <c r="B36" s="188">
        <f t="shared" si="0"/>
        <v>0</v>
      </c>
      <c r="C36" s="188"/>
      <c r="D36" s="188"/>
    </row>
    <row r="37" spans="1:4" s="178" customFormat="1" ht="18.75" customHeight="1">
      <c r="A37" s="187" t="s">
        <v>205</v>
      </c>
      <c r="B37" s="188">
        <f t="shared" si="0"/>
        <v>0</v>
      </c>
      <c r="C37" s="188"/>
      <c r="D37" s="188"/>
    </row>
    <row r="38" spans="1:4" s="178" customFormat="1" ht="18.75" customHeight="1">
      <c r="A38" s="187" t="s">
        <v>206</v>
      </c>
      <c r="B38" s="188">
        <f t="shared" si="0"/>
        <v>20</v>
      </c>
      <c r="C38" s="188"/>
      <c r="D38" s="188">
        <v>20</v>
      </c>
    </row>
    <row r="39" spans="1:4" s="178" customFormat="1" ht="18.75" customHeight="1">
      <c r="A39" s="187" t="s">
        <v>195</v>
      </c>
      <c r="B39" s="188">
        <f t="shared" si="0"/>
        <v>0</v>
      </c>
      <c r="C39" s="188"/>
      <c r="D39" s="188"/>
    </row>
    <row r="40" spans="1:4" s="178" customFormat="1" ht="18.75" customHeight="1">
      <c r="A40" s="187" t="s">
        <v>207</v>
      </c>
      <c r="B40" s="188"/>
      <c r="C40" s="188"/>
      <c r="D40" s="188"/>
    </row>
    <row r="41" spans="1:4" s="178" customFormat="1" ht="18.75" customHeight="1">
      <c r="A41" s="187" t="s">
        <v>43</v>
      </c>
      <c r="B41" s="188">
        <f t="shared" si="0"/>
        <v>2059</v>
      </c>
      <c r="C41" s="188">
        <f>SUM(C42:C50)</f>
        <v>1128</v>
      </c>
      <c r="D41" s="188">
        <f>SUM(D42:D50)</f>
        <v>931</v>
      </c>
    </row>
    <row r="42" spans="1:4" s="178" customFormat="1" ht="18.75" customHeight="1">
      <c r="A42" s="187" t="s">
        <v>188</v>
      </c>
      <c r="B42" s="188">
        <f t="shared" si="0"/>
        <v>1846</v>
      </c>
      <c r="C42" s="188">
        <v>1128</v>
      </c>
      <c r="D42" s="188">
        <v>718</v>
      </c>
    </row>
    <row r="43" spans="1:4" s="178" customFormat="1" ht="18.75" customHeight="1">
      <c r="A43" s="187" t="s">
        <v>189</v>
      </c>
      <c r="B43" s="188">
        <f t="shared" si="0"/>
        <v>0</v>
      </c>
      <c r="C43" s="188"/>
      <c r="D43" s="188"/>
    </row>
    <row r="44" spans="1:4" s="178" customFormat="1" ht="18.75" customHeight="1">
      <c r="A44" s="187" t="s">
        <v>198</v>
      </c>
      <c r="B44" s="188">
        <f t="shared" si="0"/>
        <v>45</v>
      </c>
      <c r="C44" s="188"/>
      <c r="D44" s="188">
        <v>45</v>
      </c>
    </row>
    <row r="45" spans="1:4" s="178" customFormat="1" ht="18.75" customHeight="1">
      <c r="A45" s="187" t="s">
        <v>208</v>
      </c>
      <c r="B45" s="188">
        <f t="shared" si="0"/>
        <v>10</v>
      </c>
      <c r="C45" s="188"/>
      <c r="D45" s="188">
        <v>10</v>
      </c>
    </row>
    <row r="46" spans="1:4" s="178" customFormat="1" ht="18.75" customHeight="1">
      <c r="A46" s="187" t="s">
        <v>209</v>
      </c>
      <c r="B46" s="188">
        <f t="shared" si="0"/>
        <v>0</v>
      </c>
      <c r="C46" s="188"/>
      <c r="D46" s="188"/>
    </row>
    <row r="47" spans="1:4" s="178" customFormat="1" ht="18.75" customHeight="1">
      <c r="A47" s="187" t="s">
        <v>210</v>
      </c>
      <c r="B47" s="188">
        <f t="shared" si="0"/>
        <v>128</v>
      </c>
      <c r="C47" s="188"/>
      <c r="D47" s="188">
        <v>128</v>
      </c>
    </row>
    <row r="48" spans="1:4" s="178" customFormat="1" ht="18.75" customHeight="1">
      <c r="A48" s="187" t="s">
        <v>211</v>
      </c>
      <c r="B48" s="188">
        <f t="shared" si="0"/>
        <v>0</v>
      </c>
      <c r="C48" s="188"/>
      <c r="D48" s="188"/>
    </row>
    <row r="49" spans="1:4" s="178" customFormat="1" ht="18.75" customHeight="1">
      <c r="A49" s="187" t="s">
        <v>195</v>
      </c>
      <c r="B49" s="188">
        <f t="shared" si="0"/>
        <v>0</v>
      </c>
      <c r="C49" s="188"/>
      <c r="D49" s="188"/>
    </row>
    <row r="50" spans="1:4" s="178" customFormat="1" ht="18.75" customHeight="1">
      <c r="A50" s="187" t="s">
        <v>212</v>
      </c>
      <c r="B50" s="188">
        <f t="shared" si="0"/>
        <v>30</v>
      </c>
      <c r="C50" s="188"/>
      <c r="D50" s="188">
        <v>30</v>
      </c>
    </row>
    <row r="51" spans="1:4" s="178" customFormat="1" ht="18.75" customHeight="1">
      <c r="A51" s="187" t="s">
        <v>44</v>
      </c>
      <c r="B51" s="188">
        <f t="shared" si="0"/>
        <v>427</v>
      </c>
      <c r="C51" s="188">
        <f>SUM(C52:C56)</f>
        <v>256</v>
      </c>
      <c r="D51" s="188">
        <f>SUM(D52:D56)</f>
        <v>171</v>
      </c>
    </row>
    <row r="52" spans="1:4" s="178" customFormat="1" ht="18.75" customHeight="1">
      <c r="A52" s="187" t="s">
        <v>188</v>
      </c>
      <c r="B52" s="188">
        <f t="shared" si="0"/>
        <v>310</v>
      </c>
      <c r="C52" s="188">
        <v>256</v>
      </c>
      <c r="D52" s="188">
        <v>54</v>
      </c>
    </row>
    <row r="53" spans="1:4" s="178" customFormat="1" ht="18.75" customHeight="1">
      <c r="A53" s="187" t="s">
        <v>213</v>
      </c>
      <c r="B53" s="188">
        <f t="shared" si="0"/>
        <v>17</v>
      </c>
      <c r="C53" s="188"/>
      <c r="D53" s="188">
        <v>17</v>
      </c>
    </row>
    <row r="54" spans="1:4" s="178" customFormat="1" ht="18" customHeight="1">
      <c r="A54" s="187" t="s">
        <v>210</v>
      </c>
      <c r="B54" s="188">
        <f t="shared" si="0"/>
        <v>0</v>
      </c>
      <c r="C54" s="188"/>
      <c r="D54" s="188"/>
    </row>
    <row r="55" spans="1:4" s="178" customFormat="1" ht="18.75" customHeight="1">
      <c r="A55" s="187" t="s">
        <v>195</v>
      </c>
      <c r="B55" s="188">
        <f t="shared" si="0"/>
        <v>0</v>
      </c>
      <c r="C55" s="188"/>
      <c r="D55" s="188"/>
    </row>
    <row r="56" spans="1:4" s="178" customFormat="1" ht="18.75" customHeight="1">
      <c r="A56" s="187" t="s">
        <v>214</v>
      </c>
      <c r="B56" s="188">
        <f t="shared" si="0"/>
        <v>100</v>
      </c>
      <c r="C56" s="188"/>
      <c r="D56" s="188">
        <v>100</v>
      </c>
    </row>
    <row r="57" spans="1:4" s="178" customFormat="1" ht="18.75" customHeight="1">
      <c r="A57" s="187" t="s">
        <v>46</v>
      </c>
      <c r="B57" s="188">
        <f t="shared" si="0"/>
        <v>2356</v>
      </c>
      <c r="C57" s="188">
        <f>SUM(C58:C61)</f>
        <v>1171</v>
      </c>
      <c r="D57" s="188">
        <f>SUM(D58:D61)</f>
        <v>1185</v>
      </c>
    </row>
    <row r="58" spans="1:4" s="178" customFormat="1" ht="18.75" customHeight="1">
      <c r="A58" s="187" t="s">
        <v>188</v>
      </c>
      <c r="B58" s="188">
        <f t="shared" si="0"/>
        <v>2136</v>
      </c>
      <c r="C58" s="188">
        <v>1171</v>
      </c>
      <c r="D58" s="188">
        <v>965</v>
      </c>
    </row>
    <row r="59" spans="1:4" s="178" customFormat="1" ht="18.75" customHeight="1">
      <c r="A59" s="256" t="s">
        <v>861</v>
      </c>
      <c r="B59" s="188"/>
      <c r="C59" s="188"/>
      <c r="D59" s="188">
        <v>120</v>
      </c>
    </row>
    <row r="60" spans="1:4" s="178" customFormat="1" ht="18.75" customHeight="1">
      <c r="A60" s="187" t="s">
        <v>215</v>
      </c>
      <c r="B60" s="188">
        <f t="shared" si="0"/>
        <v>0</v>
      </c>
      <c r="C60" s="188"/>
      <c r="D60" s="188"/>
    </row>
    <row r="61" spans="1:4" s="178" customFormat="1" ht="18.75" customHeight="1">
      <c r="A61" s="187" t="s">
        <v>216</v>
      </c>
      <c r="B61" s="188">
        <f t="shared" si="0"/>
        <v>100</v>
      </c>
      <c r="C61" s="188"/>
      <c r="D61" s="188">
        <v>100</v>
      </c>
    </row>
    <row r="62" spans="1:4" s="178" customFormat="1" ht="18.75" customHeight="1">
      <c r="A62" s="187" t="s">
        <v>47</v>
      </c>
      <c r="B62" s="188">
        <f t="shared" si="0"/>
        <v>214</v>
      </c>
      <c r="C62" s="188">
        <f>SUM(C63:C66)</f>
        <v>151</v>
      </c>
      <c r="D62" s="188">
        <f>SUM(D63:D66)</f>
        <v>63</v>
      </c>
    </row>
    <row r="63" spans="1:4" s="178" customFormat="1" ht="18.75" customHeight="1">
      <c r="A63" s="187" t="s">
        <v>188</v>
      </c>
      <c r="B63" s="188">
        <f t="shared" si="0"/>
        <v>151</v>
      </c>
      <c r="C63" s="188">
        <v>151</v>
      </c>
      <c r="D63" s="188"/>
    </row>
    <row r="64" spans="1:4" s="178" customFormat="1" ht="18.75" customHeight="1">
      <c r="A64" s="187" t="s">
        <v>217</v>
      </c>
      <c r="B64" s="188">
        <f t="shared" si="0"/>
        <v>60</v>
      </c>
      <c r="C64" s="188"/>
      <c r="D64" s="188">
        <v>60</v>
      </c>
    </row>
    <row r="65" spans="1:4" s="178" customFormat="1" ht="18.75" customHeight="1">
      <c r="A65" s="187" t="s">
        <v>195</v>
      </c>
      <c r="B65" s="188">
        <f t="shared" si="0"/>
        <v>3</v>
      </c>
      <c r="C65" s="188"/>
      <c r="D65" s="188">
        <v>3</v>
      </c>
    </row>
    <row r="66" spans="1:4" s="178" customFormat="1" ht="18.75" customHeight="1">
      <c r="A66" s="187" t="s">
        <v>218</v>
      </c>
      <c r="B66" s="188">
        <f t="shared" si="0"/>
        <v>0</v>
      </c>
      <c r="C66" s="188"/>
      <c r="D66" s="188"/>
    </row>
    <row r="67" spans="1:4" s="178" customFormat="1" ht="18.75" customHeight="1">
      <c r="A67" s="187" t="s">
        <v>48</v>
      </c>
      <c r="B67" s="188">
        <f t="shared" ref="B67:B122" si="1">SUM(C67:D67)</f>
        <v>0</v>
      </c>
      <c r="C67" s="188">
        <f>SUM(C68:C69)</f>
        <v>0</v>
      </c>
      <c r="D67" s="188">
        <f>SUM(D68:D69)</f>
        <v>0</v>
      </c>
    </row>
    <row r="68" spans="1:4" s="178" customFormat="1" ht="18.75" customHeight="1">
      <c r="A68" s="187" t="s">
        <v>188</v>
      </c>
      <c r="B68" s="188">
        <f t="shared" si="1"/>
        <v>0</v>
      </c>
      <c r="C68" s="188"/>
      <c r="D68" s="188"/>
    </row>
    <row r="69" spans="1:4" s="178" customFormat="1" ht="18.75" customHeight="1">
      <c r="A69" s="187" t="s">
        <v>219</v>
      </c>
      <c r="B69" s="188">
        <f t="shared" si="1"/>
        <v>0</v>
      </c>
      <c r="C69" s="188"/>
      <c r="D69" s="188"/>
    </row>
    <row r="70" spans="1:4" s="178" customFormat="1" ht="18.75" customHeight="1">
      <c r="A70" s="187" t="s">
        <v>49</v>
      </c>
      <c r="B70" s="188">
        <f t="shared" si="1"/>
        <v>79</v>
      </c>
      <c r="C70" s="188">
        <f>SUM(C71:C73)</f>
        <v>38</v>
      </c>
      <c r="D70" s="188">
        <f>SUM(D71:D73)</f>
        <v>41</v>
      </c>
    </row>
    <row r="71" spans="1:4" s="178" customFormat="1" ht="18.75" customHeight="1">
      <c r="A71" s="187" t="s">
        <v>188</v>
      </c>
      <c r="B71" s="188">
        <f t="shared" si="1"/>
        <v>72</v>
      </c>
      <c r="C71" s="188">
        <v>38</v>
      </c>
      <c r="D71" s="188">
        <v>34</v>
      </c>
    </row>
    <row r="72" spans="1:4" s="178" customFormat="1" ht="18.75" customHeight="1">
      <c r="A72" s="187" t="s">
        <v>220</v>
      </c>
      <c r="B72" s="188">
        <f t="shared" si="1"/>
        <v>7</v>
      </c>
      <c r="C72" s="188"/>
      <c r="D72" s="188">
        <v>7</v>
      </c>
    </row>
    <row r="73" spans="1:4" s="178" customFormat="1" ht="18.75" customHeight="1">
      <c r="A73" s="187" t="s">
        <v>221</v>
      </c>
      <c r="B73" s="188">
        <f t="shared" si="1"/>
        <v>0</v>
      </c>
      <c r="C73" s="188"/>
      <c r="D73" s="188"/>
    </row>
    <row r="74" spans="1:4" s="178" customFormat="1" ht="18.75" customHeight="1">
      <c r="A74" s="187" t="s">
        <v>50</v>
      </c>
      <c r="B74" s="188">
        <f t="shared" si="1"/>
        <v>42</v>
      </c>
      <c r="C74" s="188">
        <f>SUM(C75:C76)</f>
        <v>35</v>
      </c>
      <c r="D74" s="188">
        <f>SUM(D75:D76)</f>
        <v>7</v>
      </c>
    </row>
    <row r="75" spans="1:4" s="178" customFormat="1" ht="18.75" customHeight="1">
      <c r="A75" s="187" t="s">
        <v>188</v>
      </c>
      <c r="B75" s="188">
        <f t="shared" si="1"/>
        <v>42</v>
      </c>
      <c r="C75" s="188">
        <v>35</v>
      </c>
      <c r="D75" s="188">
        <v>7</v>
      </c>
    </row>
    <row r="76" spans="1:4" s="178" customFormat="1" ht="18.75" customHeight="1">
      <c r="A76" s="187" t="s">
        <v>222</v>
      </c>
      <c r="B76" s="188">
        <f t="shared" si="1"/>
        <v>0</v>
      </c>
      <c r="C76" s="188"/>
      <c r="D76" s="188"/>
    </row>
    <row r="77" spans="1:4" s="178" customFormat="1" ht="18.75" customHeight="1">
      <c r="A77" s="187" t="s">
        <v>51</v>
      </c>
      <c r="B77" s="188">
        <f t="shared" si="1"/>
        <v>127</v>
      </c>
      <c r="C77" s="188">
        <f>SUM(C78:C80)</f>
        <v>117</v>
      </c>
      <c r="D77" s="188">
        <f>SUM(D78:D80)</f>
        <v>10</v>
      </c>
    </row>
    <row r="78" spans="1:4" s="178" customFormat="1" ht="18.75" customHeight="1">
      <c r="A78" s="187" t="s">
        <v>188</v>
      </c>
      <c r="B78" s="188">
        <f t="shared" si="1"/>
        <v>120</v>
      </c>
      <c r="C78" s="188">
        <v>117</v>
      </c>
      <c r="D78" s="188">
        <v>3</v>
      </c>
    </row>
    <row r="79" spans="1:4" s="178" customFormat="1" ht="18.75" customHeight="1">
      <c r="A79" s="187" t="s">
        <v>223</v>
      </c>
      <c r="B79" s="188">
        <f t="shared" si="1"/>
        <v>7</v>
      </c>
      <c r="C79" s="188"/>
      <c r="D79" s="188">
        <v>7</v>
      </c>
    </row>
    <row r="80" spans="1:4" s="178" customFormat="1" ht="18.75" customHeight="1">
      <c r="A80" s="187" t="s">
        <v>224</v>
      </c>
      <c r="B80" s="188">
        <f t="shared" si="1"/>
        <v>0</v>
      </c>
      <c r="C80" s="188"/>
      <c r="D80" s="188"/>
    </row>
    <row r="81" spans="1:4" s="178" customFormat="1" ht="18.75" customHeight="1">
      <c r="A81" s="187" t="s">
        <v>52</v>
      </c>
      <c r="B81" s="188">
        <f t="shared" si="1"/>
        <v>54</v>
      </c>
      <c r="C81" s="188">
        <f>SUM(C82:C83)</f>
        <v>36</v>
      </c>
      <c r="D81" s="188">
        <f>SUM(D82:D83)</f>
        <v>18</v>
      </c>
    </row>
    <row r="82" spans="1:4" s="178" customFormat="1" ht="18.75" customHeight="1">
      <c r="A82" s="187" t="s">
        <v>188</v>
      </c>
      <c r="B82" s="188">
        <f t="shared" si="1"/>
        <v>54</v>
      </c>
      <c r="C82" s="188">
        <v>36</v>
      </c>
      <c r="D82" s="188">
        <v>18</v>
      </c>
    </row>
    <row r="83" spans="1:4" s="178" customFormat="1" ht="18.75" customHeight="1">
      <c r="A83" s="187" t="s">
        <v>225</v>
      </c>
      <c r="B83" s="188">
        <f t="shared" si="1"/>
        <v>0</v>
      </c>
      <c r="C83" s="188"/>
      <c r="D83" s="188"/>
    </row>
    <row r="84" spans="1:4" s="178" customFormat="1" ht="18.75" customHeight="1">
      <c r="A84" s="187" t="s">
        <v>53</v>
      </c>
      <c r="B84" s="188">
        <f t="shared" si="1"/>
        <v>258</v>
      </c>
      <c r="C84" s="188">
        <f>SUM(C85:C87)</f>
        <v>103</v>
      </c>
      <c r="D84" s="188">
        <f>SUM(D85:D87)</f>
        <v>155</v>
      </c>
    </row>
    <row r="85" spans="1:4" s="178" customFormat="1" ht="18.75" customHeight="1">
      <c r="A85" s="187" t="s">
        <v>188</v>
      </c>
      <c r="B85" s="188">
        <f t="shared" si="1"/>
        <v>258</v>
      </c>
      <c r="C85" s="188">
        <v>103</v>
      </c>
      <c r="D85" s="188">
        <v>155</v>
      </c>
    </row>
    <row r="86" spans="1:4" s="178" customFormat="1" ht="18.75" customHeight="1">
      <c r="A86" s="187" t="s">
        <v>189</v>
      </c>
      <c r="B86" s="188">
        <f t="shared" si="1"/>
        <v>0</v>
      </c>
      <c r="C86" s="188"/>
      <c r="D86" s="188"/>
    </row>
    <row r="87" spans="1:4" s="178" customFormat="1" ht="18.75" customHeight="1">
      <c r="A87" s="187" t="s">
        <v>226</v>
      </c>
      <c r="B87" s="188">
        <f t="shared" si="1"/>
        <v>0</v>
      </c>
      <c r="C87" s="188"/>
      <c r="D87" s="188"/>
    </row>
    <row r="88" spans="1:4" s="178" customFormat="1" ht="18.75" customHeight="1">
      <c r="A88" s="187" t="s">
        <v>54</v>
      </c>
      <c r="B88" s="188">
        <f t="shared" si="1"/>
        <v>1140</v>
      </c>
      <c r="C88" s="188">
        <f>SUM(C89:C94)</f>
        <v>841</v>
      </c>
      <c r="D88" s="188">
        <f>SUM(D89:D94)</f>
        <v>299</v>
      </c>
    </row>
    <row r="89" spans="1:4" s="178" customFormat="1" ht="18.75" customHeight="1">
      <c r="A89" s="187" t="s">
        <v>188</v>
      </c>
      <c r="B89" s="188">
        <f t="shared" si="1"/>
        <v>1137</v>
      </c>
      <c r="C89" s="188">
        <v>841</v>
      </c>
      <c r="D89" s="188">
        <v>296</v>
      </c>
    </row>
    <row r="90" spans="1:4" s="178" customFormat="1" ht="18.75" customHeight="1">
      <c r="A90" s="187" t="s">
        <v>189</v>
      </c>
      <c r="B90" s="188">
        <f t="shared" si="1"/>
        <v>0</v>
      </c>
      <c r="C90" s="188"/>
      <c r="D90" s="188"/>
    </row>
    <row r="91" spans="1:4" s="178" customFormat="1" ht="18.75" customHeight="1">
      <c r="A91" s="187" t="s">
        <v>198</v>
      </c>
      <c r="B91" s="188">
        <f t="shared" si="1"/>
        <v>0</v>
      </c>
      <c r="C91" s="188"/>
      <c r="D91" s="188"/>
    </row>
    <row r="92" spans="1:4" s="178" customFormat="1" ht="18.75" customHeight="1">
      <c r="A92" s="187" t="s">
        <v>227</v>
      </c>
      <c r="B92" s="188">
        <f t="shared" si="1"/>
        <v>0</v>
      </c>
      <c r="C92" s="188"/>
      <c r="D92" s="188"/>
    </row>
    <row r="93" spans="1:4" s="178" customFormat="1" ht="18.75" customHeight="1">
      <c r="A93" s="187" t="s">
        <v>195</v>
      </c>
      <c r="B93" s="188">
        <f t="shared" si="1"/>
        <v>0</v>
      </c>
      <c r="C93" s="188"/>
      <c r="D93" s="188"/>
    </row>
    <row r="94" spans="1:4" s="178" customFormat="1" ht="18.75" customHeight="1">
      <c r="A94" s="187" t="s">
        <v>228</v>
      </c>
      <c r="B94" s="188">
        <f t="shared" si="1"/>
        <v>3</v>
      </c>
      <c r="C94" s="188"/>
      <c r="D94" s="188">
        <v>3</v>
      </c>
    </row>
    <row r="95" spans="1:4" s="178" customFormat="1" ht="18.75" customHeight="1">
      <c r="A95" s="187" t="s">
        <v>55</v>
      </c>
      <c r="B95" s="188">
        <f t="shared" si="1"/>
        <v>1423</v>
      </c>
      <c r="C95" s="188">
        <f>SUM(C96:C98)</f>
        <v>177</v>
      </c>
      <c r="D95" s="188">
        <f>SUM(D96:D98)</f>
        <v>1246</v>
      </c>
    </row>
    <row r="96" spans="1:4" s="178" customFormat="1" ht="18.75" customHeight="1">
      <c r="A96" s="187" t="s">
        <v>188</v>
      </c>
      <c r="B96" s="188">
        <f t="shared" si="1"/>
        <v>492</v>
      </c>
      <c r="C96" s="188">
        <v>177</v>
      </c>
      <c r="D96" s="188">
        <v>315</v>
      </c>
    </row>
    <row r="97" spans="1:4" s="178" customFormat="1" ht="18.75" customHeight="1">
      <c r="A97" s="187" t="s">
        <v>189</v>
      </c>
      <c r="B97" s="188">
        <f t="shared" si="1"/>
        <v>0</v>
      </c>
      <c r="C97" s="188"/>
      <c r="D97" s="188"/>
    </row>
    <row r="98" spans="1:4" s="178" customFormat="1" ht="18.75" customHeight="1">
      <c r="A98" s="187" t="s">
        <v>229</v>
      </c>
      <c r="B98" s="188">
        <f t="shared" si="1"/>
        <v>931</v>
      </c>
      <c r="C98" s="188"/>
      <c r="D98" s="188">
        <v>931</v>
      </c>
    </row>
    <row r="99" spans="1:4" s="178" customFormat="1" ht="18.75" customHeight="1">
      <c r="A99" s="187" t="s">
        <v>56</v>
      </c>
      <c r="B99" s="188">
        <f t="shared" si="1"/>
        <v>557</v>
      </c>
      <c r="C99" s="188">
        <f>SUM(C100:C102)</f>
        <v>123</v>
      </c>
      <c r="D99" s="188">
        <f>SUM(D100:D102)</f>
        <v>434</v>
      </c>
    </row>
    <row r="100" spans="1:4" s="178" customFormat="1" ht="18.75" customHeight="1">
      <c r="A100" s="187" t="s">
        <v>188</v>
      </c>
      <c r="B100" s="188">
        <f t="shared" si="1"/>
        <v>554</v>
      </c>
      <c r="C100" s="188">
        <v>123</v>
      </c>
      <c r="D100" s="188">
        <v>431</v>
      </c>
    </row>
    <row r="101" spans="1:4" s="178" customFormat="1" ht="18.75" customHeight="1">
      <c r="A101" s="187" t="s">
        <v>189</v>
      </c>
      <c r="B101" s="188">
        <f t="shared" si="1"/>
        <v>0</v>
      </c>
      <c r="C101" s="188"/>
      <c r="D101" s="188"/>
    </row>
    <row r="102" spans="1:4" s="178" customFormat="1" ht="18.75" customHeight="1">
      <c r="A102" s="187" t="s">
        <v>230</v>
      </c>
      <c r="B102" s="188">
        <f t="shared" si="1"/>
        <v>3</v>
      </c>
      <c r="C102" s="188"/>
      <c r="D102" s="188">
        <v>3</v>
      </c>
    </row>
    <row r="103" spans="1:4" s="178" customFormat="1" ht="18.75" customHeight="1">
      <c r="A103" s="187" t="s">
        <v>57</v>
      </c>
      <c r="B103" s="188">
        <f t="shared" si="1"/>
        <v>132</v>
      </c>
      <c r="C103" s="188">
        <f>SUM(C104:C105)</f>
        <v>81</v>
      </c>
      <c r="D103" s="188">
        <f>SUM(D104:D105)</f>
        <v>51</v>
      </c>
    </row>
    <row r="104" spans="1:4" s="178" customFormat="1" ht="18.75" customHeight="1">
      <c r="A104" s="187" t="s">
        <v>188</v>
      </c>
      <c r="B104" s="188">
        <f t="shared" si="1"/>
        <v>132</v>
      </c>
      <c r="C104" s="188">
        <v>81</v>
      </c>
      <c r="D104" s="188">
        <v>51</v>
      </c>
    </row>
    <row r="105" spans="1:4" s="178" customFormat="1" ht="18.75" customHeight="1">
      <c r="A105" s="187" t="s">
        <v>231</v>
      </c>
      <c r="B105" s="188">
        <f t="shared" si="1"/>
        <v>0</v>
      </c>
      <c r="C105" s="188"/>
      <c r="D105" s="188"/>
    </row>
    <row r="106" spans="1:4" s="178" customFormat="1" ht="18.75" customHeight="1">
      <c r="A106" s="187" t="s">
        <v>59</v>
      </c>
      <c r="B106" s="188">
        <f t="shared" si="1"/>
        <v>0</v>
      </c>
      <c r="C106" s="188">
        <f>C107</f>
        <v>0</v>
      </c>
      <c r="D106" s="188">
        <f>D107</f>
        <v>0</v>
      </c>
    </row>
    <row r="107" spans="1:4" s="178" customFormat="1" ht="18.75" customHeight="1">
      <c r="A107" s="187" t="s">
        <v>232</v>
      </c>
      <c r="B107" s="188">
        <f t="shared" si="1"/>
        <v>0</v>
      </c>
      <c r="C107" s="188"/>
      <c r="D107" s="188"/>
    </row>
    <row r="108" spans="1:4" s="178" customFormat="1" ht="18.75" customHeight="1">
      <c r="A108" s="187" t="s">
        <v>233</v>
      </c>
      <c r="B108" s="188">
        <f>SUM(C108:D108)</f>
        <v>1976</v>
      </c>
      <c r="C108" s="188">
        <f>SUM(C109:C114)</f>
        <v>1564</v>
      </c>
      <c r="D108" s="188">
        <f>SUM(D109:D114)</f>
        <v>412</v>
      </c>
    </row>
    <row r="109" spans="1:4" s="178" customFormat="1" ht="18.75" customHeight="1">
      <c r="A109" s="187" t="s">
        <v>188</v>
      </c>
      <c r="B109" s="188">
        <f t="shared" si="1"/>
        <v>1813</v>
      </c>
      <c r="C109" s="188">
        <v>1564</v>
      </c>
      <c r="D109" s="188">
        <v>249</v>
      </c>
    </row>
    <row r="110" spans="1:4" s="178" customFormat="1" ht="18.75" customHeight="1">
      <c r="A110" s="187" t="s">
        <v>189</v>
      </c>
      <c r="B110" s="188">
        <f t="shared" si="1"/>
        <v>0</v>
      </c>
      <c r="C110" s="188"/>
      <c r="D110" s="188"/>
    </row>
    <row r="111" spans="1:4" s="178" customFormat="1" ht="18.75" customHeight="1">
      <c r="A111" s="256" t="s">
        <v>862</v>
      </c>
      <c r="B111" s="188">
        <f t="shared" si="1"/>
        <v>36</v>
      </c>
      <c r="C111" s="188"/>
      <c r="D111" s="188">
        <v>36</v>
      </c>
    </row>
    <row r="112" spans="1:4" s="178" customFormat="1" ht="18.75" customHeight="1">
      <c r="A112" s="256" t="s">
        <v>863</v>
      </c>
      <c r="B112" s="188">
        <f t="shared" si="1"/>
        <v>1</v>
      </c>
      <c r="C112" s="188"/>
      <c r="D112" s="188">
        <v>1</v>
      </c>
    </row>
    <row r="113" spans="1:4" s="178" customFormat="1" ht="18.75" customHeight="1">
      <c r="A113" s="256" t="s">
        <v>864</v>
      </c>
      <c r="B113" s="188">
        <f t="shared" si="1"/>
        <v>38</v>
      </c>
      <c r="C113" s="188"/>
      <c r="D113" s="188">
        <v>38</v>
      </c>
    </row>
    <row r="114" spans="1:4" s="178" customFormat="1" ht="18.75" customHeight="1">
      <c r="A114" s="256" t="s">
        <v>865</v>
      </c>
      <c r="B114" s="188">
        <f t="shared" si="1"/>
        <v>88</v>
      </c>
      <c r="C114" s="188"/>
      <c r="D114" s="188">
        <v>88</v>
      </c>
    </row>
    <row r="115" spans="1:4" s="178" customFormat="1" ht="18.75" customHeight="1">
      <c r="A115" s="187" t="s">
        <v>62</v>
      </c>
      <c r="B115" s="188">
        <f t="shared" si="1"/>
        <v>0</v>
      </c>
      <c r="C115" s="188">
        <f>C116</f>
        <v>0</v>
      </c>
      <c r="D115" s="188">
        <f>D116</f>
        <v>0</v>
      </c>
    </row>
    <row r="116" spans="1:4" s="178" customFormat="1" ht="18.75" customHeight="1">
      <c r="A116" s="187" t="s">
        <v>234</v>
      </c>
      <c r="B116" s="188">
        <f t="shared" si="1"/>
        <v>0</v>
      </c>
      <c r="C116" s="188"/>
      <c r="D116" s="188"/>
    </row>
    <row r="117" spans="1:4" s="178" customFormat="1" ht="18.75" customHeight="1">
      <c r="A117" s="185" t="s">
        <v>63</v>
      </c>
      <c r="B117" s="186">
        <f t="shared" si="1"/>
        <v>0</v>
      </c>
      <c r="C117" s="186">
        <v>0</v>
      </c>
      <c r="D117" s="186"/>
    </row>
    <row r="118" spans="1:4" s="178" customFormat="1" ht="18.75" customHeight="1">
      <c r="A118" s="185" t="s">
        <v>64</v>
      </c>
      <c r="B118" s="186">
        <f t="shared" si="1"/>
        <v>10766</v>
      </c>
      <c r="C118" s="186">
        <f>SUM(C119,C120,C129,C136,C142,C150,C154)</f>
        <v>7532</v>
      </c>
      <c r="D118" s="186">
        <f>SUM(D119,D120,D129,D136,D142,D150,D154)</f>
        <v>3234</v>
      </c>
    </row>
    <row r="119" spans="1:4" s="178" customFormat="1" ht="18.75" customHeight="1">
      <c r="A119" s="187" t="s">
        <v>235</v>
      </c>
      <c r="B119" s="188">
        <f t="shared" si="1"/>
        <v>0</v>
      </c>
      <c r="C119" s="188"/>
      <c r="D119" s="188"/>
    </row>
    <row r="120" spans="1:4" s="178" customFormat="1" ht="18.75" customHeight="1">
      <c r="A120" s="187" t="s">
        <v>66</v>
      </c>
      <c r="B120" s="188">
        <f t="shared" si="1"/>
        <v>9104</v>
      </c>
      <c r="C120" s="188">
        <f>SUM(C121:C128)</f>
        <v>6686</v>
      </c>
      <c r="D120" s="188">
        <f>SUM(D121:D128)</f>
        <v>2418</v>
      </c>
    </row>
    <row r="121" spans="1:4" s="178" customFormat="1" ht="18.75" customHeight="1">
      <c r="A121" s="187" t="s">
        <v>188</v>
      </c>
      <c r="B121" s="188">
        <f t="shared" si="1"/>
        <v>8652</v>
      </c>
      <c r="C121" s="188">
        <v>6686</v>
      </c>
      <c r="D121" s="188">
        <v>1966</v>
      </c>
    </row>
    <row r="122" spans="1:4" s="178" customFormat="1" ht="18.75" customHeight="1">
      <c r="A122" s="187" t="s">
        <v>189</v>
      </c>
      <c r="B122" s="188">
        <f t="shared" si="1"/>
        <v>0</v>
      </c>
      <c r="C122" s="188"/>
      <c r="D122" s="188"/>
    </row>
    <row r="123" spans="1:4" s="178" customFormat="1" ht="18.75" customHeight="1">
      <c r="A123" s="187" t="s">
        <v>198</v>
      </c>
      <c r="B123" s="188">
        <f t="shared" ref="B123:B186" si="2">SUM(C123:D123)</f>
        <v>0</v>
      </c>
      <c r="C123" s="188"/>
      <c r="D123" s="188"/>
    </row>
    <row r="124" spans="1:4" s="178" customFormat="1" ht="18.75" customHeight="1">
      <c r="A124" s="187" t="s">
        <v>210</v>
      </c>
      <c r="B124" s="188">
        <f t="shared" si="2"/>
        <v>0</v>
      </c>
      <c r="C124" s="188"/>
      <c r="D124" s="188"/>
    </row>
    <row r="125" spans="1:4" s="177" customFormat="1" ht="18.75" customHeight="1">
      <c r="A125" s="187" t="s">
        <v>236</v>
      </c>
      <c r="B125" s="188">
        <f t="shared" si="2"/>
        <v>398</v>
      </c>
      <c r="C125" s="188"/>
      <c r="D125" s="188">
        <v>398</v>
      </c>
    </row>
    <row r="126" spans="1:4" s="177" customFormat="1" ht="18.75" customHeight="1">
      <c r="A126" s="187" t="s">
        <v>237</v>
      </c>
      <c r="B126" s="188">
        <f t="shared" si="2"/>
        <v>0</v>
      </c>
      <c r="C126" s="188"/>
      <c r="D126" s="188"/>
    </row>
    <row r="127" spans="1:4" s="177" customFormat="1" ht="18.75" customHeight="1">
      <c r="A127" s="187" t="s">
        <v>195</v>
      </c>
      <c r="B127" s="188">
        <f t="shared" si="2"/>
        <v>0</v>
      </c>
      <c r="C127" s="188"/>
      <c r="D127" s="188"/>
    </row>
    <row r="128" spans="1:4" s="177" customFormat="1" ht="18.75" customHeight="1">
      <c r="A128" s="187" t="s">
        <v>238</v>
      </c>
      <c r="B128" s="188">
        <f t="shared" si="2"/>
        <v>54</v>
      </c>
      <c r="C128" s="188"/>
      <c r="D128" s="188">
        <v>54</v>
      </c>
    </row>
    <row r="129" spans="1:4" s="178" customFormat="1" ht="18.75" customHeight="1">
      <c r="A129" s="187" t="s">
        <v>67</v>
      </c>
      <c r="B129" s="188">
        <f t="shared" si="2"/>
        <v>108</v>
      </c>
      <c r="C129" s="188">
        <f>SUM(C130:C135)</f>
        <v>108</v>
      </c>
      <c r="D129" s="188">
        <f>SUM(D130:D135)</f>
        <v>0</v>
      </c>
    </row>
    <row r="130" spans="1:4" s="178" customFormat="1" ht="18.75" customHeight="1">
      <c r="A130" s="187" t="s">
        <v>188</v>
      </c>
      <c r="B130" s="188">
        <f t="shared" si="2"/>
        <v>108</v>
      </c>
      <c r="C130" s="6">
        <v>108</v>
      </c>
      <c r="D130" s="188"/>
    </row>
    <row r="131" spans="1:4" s="178" customFormat="1" ht="18.75" customHeight="1">
      <c r="A131" s="187" t="s">
        <v>189</v>
      </c>
      <c r="B131" s="188">
        <f t="shared" si="2"/>
        <v>0</v>
      </c>
      <c r="C131" s="6"/>
      <c r="D131" s="188"/>
    </row>
    <row r="132" spans="1:4" s="178" customFormat="1" ht="18.75" customHeight="1">
      <c r="A132" s="187" t="s">
        <v>239</v>
      </c>
      <c r="B132" s="188">
        <f t="shared" si="2"/>
        <v>0</v>
      </c>
      <c r="C132" s="6"/>
      <c r="D132" s="188"/>
    </row>
    <row r="133" spans="1:4" s="178" customFormat="1" ht="18.75" customHeight="1">
      <c r="A133" s="187" t="s">
        <v>240</v>
      </c>
      <c r="B133" s="188">
        <f t="shared" si="2"/>
        <v>0</v>
      </c>
      <c r="C133" s="6"/>
      <c r="D133" s="188"/>
    </row>
    <row r="134" spans="1:4" s="178" customFormat="1" ht="18.75" customHeight="1">
      <c r="A134" s="187" t="s">
        <v>195</v>
      </c>
      <c r="B134" s="188">
        <f t="shared" si="2"/>
        <v>0</v>
      </c>
      <c r="C134" s="188"/>
      <c r="D134" s="188"/>
    </row>
    <row r="135" spans="1:4" s="178" customFormat="1" ht="18.75" customHeight="1">
      <c r="A135" s="187" t="s">
        <v>241</v>
      </c>
      <c r="B135" s="188">
        <f t="shared" si="2"/>
        <v>0</v>
      </c>
      <c r="C135" s="188"/>
      <c r="D135" s="188"/>
    </row>
    <row r="136" spans="1:4" s="178" customFormat="1" ht="18.75" customHeight="1">
      <c r="A136" s="187" t="s">
        <v>68</v>
      </c>
      <c r="B136" s="188">
        <f t="shared" si="2"/>
        <v>133</v>
      </c>
      <c r="C136" s="188">
        <f>SUM(C137:C141)</f>
        <v>133</v>
      </c>
      <c r="D136" s="188">
        <f>SUM(D137:D141)</f>
        <v>0</v>
      </c>
    </row>
    <row r="137" spans="1:4" s="178" customFormat="1" ht="18.75" customHeight="1">
      <c r="A137" s="187" t="s">
        <v>188</v>
      </c>
      <c r="B137" s="188">
        <f t="shared" si="2"/>
        <v>133</v>
      </c>
      <c r="C137" s="6">
        <v>133</v>
      </c>
      <c r="D137" s="188"/>
    </row>
    <row r="138" spans="1:4" s="178" customFormat="1" ht="18.75" customHeight="1">
      <c r="A138" s="187" t="s">
        <v>242</v>
      </c>
      <c r="B138" s="188">
        <f t="shared" si="2"/>
        <v>0</v>
      </c>
      <c r="C138" s="6"/>
      <c r="D138" s="188"/>
    </row>
    <row r="139" spans="1:4" s="178" customFormat="1" ht="18.75" customHeight="1">
      <c r="A139" s="187" t="s">
        <v>243</v>
      </c>
      <c r="B139" s="188">
        <f t="shared" si="2"/>
        <v>0</v>
      </c>
      <c r="C139" s="6"/>
      <c r="D139" s="188"/>
    </row>
    <row r="140" spans="1:4" s="178" customFormat="1" ht="18.75" customHeight="1">
      <c r="A140" s="187" t="s">
        <v>195</v>
      </c>
      <c r="B140" s="188">
        <f t="shared" si="2"/>
        <v>0</v>
      </c>
      <c r="C140" s="188"/>
      <c r="D140" s="188"/>
    </row>
    <row r="141" spans="1:4" s="178" customFormat="1" ht="18.75" customHeight="1">
      <c r="A141" s="187" t="s">
        <v>244</v>
      </c>
      <c r="B141" s="188">
        <f t="shared" si="2"/>
        <v>0</v>
      </c>
      <c r="C141" s="188"/>
      <c r="D141" s="6"/>
    </row>
    <row r="142" spans="1:4" s="178" customFormat="1" ht="18.75" customHeight="1">
      <c r="A142" s="187" t="s">
        <v>69</v>
      </c>
      <c r="B142" s="188">
        <f t="shared" si="2"/>
        <v>1323</v>
      </c>
      <c r="C142" s="188">
        <f>SUM(C143:C149)</f>
        <v>605</v>
      </c>
      <c r="D142" s="188">
        <f>SUM(D143:D149)</f>
        <v>718</v>
      </c>
    </row>
    <row r="143" spans="1:4" s="178" customFormat="1" ht="18.75" customHeight="1">
      <c r="A143" s="187" t="s">
        <v>188</v>
      </c>
      <c r="B143" s="188">
        <f t="shared" si="2"/>
        <v>1004</v>
      </c>
      <c r="C143" s="6">
        <v>605</v>
      </c>
      <c r="D143" s="188">
        <v>399</v>
      </c>
    </row>
    <row r="144" spans="1:4" s="178" customFormat="1" ht="18.75" customHeight="1">
      <c r="A144" s="187" t="s">
        <v>245</v>
      </c>
      <c r="B144" s="188">
        <f t="shared" si="2"/>
        <v>38</v>
      </c>
      <c r="C144" s="6"/>
      <c r="D144" s="188">
        <v>38</v>
      </c>
    </row>
    <row r="145" spans="1:4" s="178" customFormat="1" ht="18.75" customHeight="1">
      <c r="A145" s="187" t="s">
        <v>246</v>
      </c>
      <c r="B145" s="188">
        <f t="shared" si="2"/>
        <v>0</v>
      </c>
      <c r="C145" s="6"/>
      <c r="D145" s="188"/>
    </row>
    <row r="146" spans="1:4" s="178" customFormat="1" ht="18.75" customHeight="1">
      <c r="A146" s="256" t="s">
        <v>866</v>
      </c>
      <c r="B146" s="188">
        <f t="shared" si="2"/>
        <v>0</v>
      </c>
      <c r="C146" s="188"/>
      <c r="D146" s="188"/>
    </row>
    <row r="147" spans="1:4" s="178" customFormat="1" ht="18.75" customHeight="1">
      <c r="A147" s="256" t="s">
        <v>867</v>
      </c>
      <c r="B147" s="188">
        <f t="shared" si="2"/>
        <v>13</v>
      </c>
      <c r="C147" s="188"/>
      <c r="D147" s="6">
        <v>13</v>
      </c>
    </row>
    <row r="148" spans="1:4" s="178" customFormat="1" ht="18.75" customHeight="1">
      <c r="A148" s="187" t="s">
        <v>247</v>
      </c>
      <c r="B148" s="188">
        <f t="shared" si="2"/>
        <v>24</v>
      </c>
      <c r="C148" s="188"/>
      <c r="D148" s="6">
        <v>24</v>
      </c>
    </row>
    <row r="149" spans="1:4" s="178" customFormat="1" ht="18.75" customHeight="1">
      <c r="A149" s="187" t="s">
        <v>248</v>
      </c>
      <c r="B149" s="188">
        <f t="shared" si="2"/>
        <v>244</v>
      </c>
      <c r="C149" s="188"/>
      <c r="D149" s="188">
        <v>244</v>
      </c>
    </row>
    <row r="150" spans="1:4" s="178" customFormat="1" ht="18.75" customHeight="1">
      <c r="A150" s="187" t="s">
        <v>70</v>
      </c>
      <c r="B150" s="188">
        <f t="shared" si="2"/>
        <v>98</v>
      </c>
      <c r="C150" s="188">
        <f>SUM(C151:C153)</f>
        <v>0</v>
      </c>
      <c r="D150" s="188">
        <f>SUM(D151:D153)</f>
        <v>98</v>
      </c>
    </row>
    <row r="151" spans="1:4" s="178" customFormat="1" ht="18.75" customHeight="1">
      <c r="A151" s="187" t="s">
        <v>188</v>
      </c>
      <c r="B151" s="188">
        <f t="shared" si="2"/>
        <v>0</v>
      </c>
      <c r="C151" s="188"/>
      <c r="D151" s="188"/>
    </row>
    <row r="152" spans="1:4" s="178" customFormat="1" ht="18.75" customHeight="1">
      <c r="A152" s="187" t="s">
        <v>249</v>
      </c>
      <c r="B152" s="188">
        <f t="shared" si="2"/>
        <v>98</v>
      </c>
      <c r="C152" s="188"/>
      <c r="D152" s="188">
        <v>98</v>
      </c>
    </row>
    <row r="153" spans="1:4" s="178" customFormat="1" ht="18.75" customHeight="1">
      <c r="A153" s="187" t="s">
        <v>250</v>
      </c>
      <c r="B153" s="188">
        <f t="shared" si="2"/>
        <v>0</v>
      </c>
      <c r="C153" s="188"/>
      <c r="D153" s="188"/>
    </row>
    <row r="154" spans="1:4" s="177" customFormat="1" ht="18.75" customHeight="1">
      <c r="A154" s="187" t="s">
        <v>71</v>
      </c>
      <c r="B154" s="188">
        <f t="shared" si="2"/>
        <v>0</v>
      </c>
      <c r="C154" s="188"/>
      <c r="D154" s="188"/>
    </row>
    <row r="155" spans="1:4" s="178" customFormat="1" ht="18.75" customHeight="1">
      <c r="A155" s="185" t="s">
        <v>72</v>
      </c>
      <c r="B155" s="186">
        <f t="shared" si="2"/>
        <v>65880</v>
      </c>
      <c r="C155" s="186">
        <f>SUM(C156,C161,C167,C173,C176,C180,C182)</f>
        <v>52896</v>
      </c>
      <c r="D155" s="186">
        <f>SUM(D156,D161,D167,D173,D176,D180,D182)</f>
        <v>12984</v>
      </c>
    </row>
    <row r="156" spans="1:4" s="178" customFormat="1" ht="18.75" customHeight="1">
      <c r="A156" s="187" t="s">
        <v>73</v>
      </c>
      <c r="B156" s="188">
        <f t="shared" si="2"/>
        <v>1710</v>
      </c>
      <c r="C156" s="188">
        <f>SUM(C157:C160)</f>
        <v>577</v>
      </c>
      <c r="D156" s="188">
        <f>SUM(D157:D160)</f>
        <v>1133</v>
      </c>
    </row>
    <row r="157" spans="1:4" s="178" customFormat="1" ht="18.75" customHeight="1">
      <c r="A157" s="187" t="s">
        <v>188</v>
      </c>
      <c r="B157" s="188">
        <f t="shared" si="2"/>
        <v>1405</v>
      </c>
      <c r="C157" s="188">
        <v>577</v>
      </c>
      <c r="D157" s="188">
        <v>828</v>
      </c>
    </row>
    <row r="158" spans="1:4" s="178" customFormat="1" ht="18.75" customHeight="1">
      <c r="A158" s="187" t="s">
        <v>189</v>
      </c>
      <c r="B158" s="188">
        <f t="shared" si="2"/>
        <v>0</v>
      </c>
      <c r="C158" s="188"/>
      <c r="D158" s="188"/>
    </row>
    <row r="159" spans="1:4" s="178" customFormat="1" ht="18.75" customHeight="1">
      <c r="A159" s="187" t="s">
        <v>198</v>
      </c>
      <c r="B159" s="188">
        <f t="shared" si="2"/>
        <v>0</v>
      </c>
      <c r="C159" s="188"/>
      <c r="D159" s="188"/>
    </row>
    <row r="160" spans="1:4" s="178" customFormat="1" ht="18.75" customHeight="1">
      <c r="A160" s="187" t="s">
        <v>251</v>
      </c>
      <c r="B160" s="188">
        <f t="shared" si="2"/>
        <v>305</v>
      </c>
      <c r="C160" s="188"/>
      <c r="D160" s="188">
        <v>305</v>
      </c>
    </row>
    <row r="161" spans="1:4" s="178" customFormat="1" ht="18.75" customHeight="1">
      <c r="A161" s="187" t="s">
        <v>74</v>
      </c>
      <c r="B161" s="188">
        <f t="shared" si="2"/>
        <v>62486</v>
      </c>
      <c r="C161" s="188">
        <f>SUM(C162:C166)</f>
        <v>50795</v>
      </c>
      <c r="D161" s="188">
        <f>SUM(D162:D166)</f>
        <v>11691</v>
      </c>
    </row>
    <row r="162" spans="1:4" s="178" customFormat="1" ht="18.75" customHeight="1">
      <c r="A162" s="187" t="s">
        <v>252</v>
      </c>
      <c r="B162" s="188">
        <f t="shared" si="2"/>
        <v>1680</v>
      </c>
      <c r="C162" s="6">
        <v>1634</v>
      </c>
      <c r="D162" s="188">
        <v>46</v>
      </c>
    </row>
    <row r="163" spans="1:4" s="178" customFormat="1" ht="18.75" customHeight="1">
      <c r="A163" s="187" t="s">
        <v>253</v>
      </c>
      <c r="B163" s="188">
        <f t="shared" si="2"/>
        <v>1519</v>
      </c>
      <c r="C163" s="6">
        <v>1519</v>
      </c>
      <c r="D163" s="188"/>
    </row>
    <row r="164" spans="1:4" s="178" customFormat="1" ht="18.75" customHeight="1">
      <c r="A164" s="187" t="s">
        <v>254</v>
      </c>
      <c r="B164" s="188">
        <f t="shared" si="2"/>
        <v>34900</v>
      </c>
      <c r="C164" s="6">
        <v>32871</v>
      </c>
      <c r="D164" s="188">
        <v>2029</v>
      </c>
    </row>
    <row r="165" spans="1:4" s="178" customFormat="1" ht="18.75" customHeight="1">
      <c r="A165" s="187" t="s">
        <v>255</v>
      </c>
      <c r="B165" s="188">
        <f t="shared" si="2"/>
        <v>23129</v>
      </c>
      <c r="C165" s="6">
        <v>14771</v>
      </c>
      <c r="D165" s="188">
        <v>8358</v>
      </c>
    </row>
    <row r="166" spans="1:4" s="178" customFormat="1" ht="18.75" customHeight="1">
      <c r="A166" s="187" t="s">
        <v>256</v>
      </c>
      <c r="B166" s="188">
        <f t="shared" si="2"/>
        <v>1258</v>
      </c>
      <c r="C166" s="188"/>
      <c r="D166" s="6">
        <v>1258</v>
      </c>
    </row>
    <row r="167" spans="1:4" s="178" customFormat="1" ht="18.75" customHeight="1">
      <c r="A167" s="187" t="s">
        <v>75</v>
      </c>
      <c r="B167" s="188">
        <f>SUM(C167:D167)</f>
        <v>1183</v>
      </c>
      <c r="C167" s="188">
        <f>SUM(C168:C172)</f>
        <v>1110</v>
      </c>
      <c r="D167" s="188">
        <f>SUM(D168:D172)</f>
        <v>73</v>
      </c>
    </row>
    <row r="168" spans="1:4" s="178" customFormat="1" ht="18.75" customHeight="1">
      <c r="A168" s="187" t="s">
        <v>775</v>
      </c>
      <c r="B168" s="188">
        <f t="shared" si="2"/>
        <v>359</v>
      </c>
      <c r="C168" s="6">
        <v>310</v>
      </c>
      <c r="D168" s="188">
        <v>49</v>
      </c>
    </row>
    <row r="169" spans="1:4" s="178" customFormat="1" ht="18.75" customHeight="1">
      <c r="A169" s="187" t="s">
        <v>257</v>
      </c>
      <c r="B169" s="188">
        <f t="shared" si="2"/>
        <v>0</v>
      </c>
      <c r="C169" s="6"/>
      <c r="D169" s="188"/>
    </row>
    <row r="170" spans="1:4" s="178" customFormat="1" ht="18.75" customHeight="1">
      <c r="A170" s="187" t="s">
        <v>258</v>
      </c>
      <c r="B170" s="188">
        <f t="shared" si="2"/>
        <v>0</v>
      </c>
      <c r="C170" s="6"/>
      <c r="D170" s="188"/>
    </row>
    <row r="171" spans="1:4" s="178" customFormat="1" ht="18.75" customHeight="1">
      <c r="A171" s="187" t="s">
        <v>259</v>
      </c>
      <c r="B171" s="188">
        <f t="shared" si="2"/>
        <v>0</v>
      </c>
      <c r="C171" s="6"/>
      <c r="D171" s="188"/>
    </row>
    <row r="172" spans="1:4" s="178" customFormat="1" ht="18.75" customHeight="1">
      <c r="A172" s="187" t="s">
        <v>260</v>
      </c>
      <c r="B172" s="188">
        <f t="shared" si="2"/>
        <v>824</v>
      </c>
      <c r="C172" s="6">
        <v>800</v>
      </c>
      <c r="D172" s="188">
        <v>24</v>
      </c>
    </row>
    <row r="173" spans="1:4" s="178" customFormat="1" ht="18.75" customHeight="1">
      <c r="A173" s="187" t="s">
        <v>76</v>
      </c>
      <c r="B173" s="188">
        <f t="shared" si="2"/>
        <v>351</v>
      </c>
      <c r="C173" s="188">
        <f>SUM(C174:C175)</f>
        <v>291</v>
      </c>
      <c r="D173" s="188">
        <f>SUM(D174:D175)</f>
        <v>60</v>
      </c>
    </row>
    <row r="174" spans="1:4" s="178" customFormat="1" ht="18.75" customHeight="1">
      <c r="A174" s="187" t="s">
        <v>261</v>
      </c>
      <c r="B174" s="188">
        <f t="shared" si="2"/>
        <v>351</v>
      </c>
      <c r="C174" s="188">
        <v>291</v>
      </c>
      <c r="D174" s="188">
        <v>60</v>
      </c>
    </row>
    <row r="175" spans="1:4" s="178" customFormat="1" ht="18.75" customHeight="1">
      <c r="A175" s="187" t="s">
        <v>262</v>
      </c>
      <c r="B175" s="188">
        <f t="shared" si="2"/>
        <v>0</v>
      </c>
      <c r="C175" s="188"/>
      <c r="D175" s="188"/>
    </row>
    <row r="176" spans="1:4" s="178" customFormat="1" ht="18.75" customHeight="1">
      <c r="A176" s="187" t="s">
        <v>77</v>
      </c>
      <c r="B176" s="188">
        <f t="shared" si="2"/>
        <v>150</v>
      </c>
      <c r="C176" s="188">
        <f>SUM(C177:C179)</f>
        <v>123</v>
      </c>
      <c r="D176" s="188">
        <f>SUM(D177:D179)</f>
        <v>27</v>
      </c>
    </row>
    <row r="177" spans="1:4" s="178" customFormat="1" ht="18.75" customHeight="1">
      <c r="A177" s="187" t="s">
        <v>263</v>
      </c>
      <c r="B177" s="188">
        <f t="shared" si="2"/>
        <v>0</v>
      </c>
      <c r="C177" s="188"/>
      <c r="D177" s="188"/>
    </row>
    <row r="178" spans="1:4" s="178" customFormat="1" ht="18.75" customHeight="1">
      <c r="A178" s="187" t="s">
        <v>264</v>
      </c>
      <c r="B178" s="188">
        <f t="shared" si="2"/>
        <v>150</v>
      </c>
      <c r="C178" s="188">
        <v>123</v>
      </c>
      <c r="D178" s="188">
        <v>27</v>
      </c>
    </row>
    <row r="179" spans="1:4" s="178" customFormat="1" ht="18.75" customHeight="1">
      <c r="A179" s="187" t="s">
        <v>265</v>
      </c>
      <c r="B179" s="188">
        <f t="shared" si="2"/>
        <v>0</v>
      </c>
      <c r="C179" s="188"/>
      <c r="D179" s="188"/>
    </row>
    <row r="180" spans="1:4" s="178" customFormat="1" ht="18.75" customHeight="1">
      <c r="A180" s="187" t="s">
        <v>78</v>
      </c>
      <c r="B180" s="188">
        <f t="shared" si="2"/>
        <v>0</v>
      </c>
      <c r="C180" s="188">
        <f>C181</f>
        <v>0</v>
      </c>
      <c r="D180" s="188">
        <f>D181</f>
        <v>0</v>
      </c>
    </row>
    <row r="181" spans="1:4" s="178" customFormat="1" ht="18.75" customHeight="1">
      <c r="A181" s="187" t="s">
        <v>266</v>
      </c>
      <c r="B181" s="188">
        <f t="shared" si="2"/>
        <v>0</v>
      </c>
      <c r="C181" s="188"/>
      <c r="D181" s="188"/>
    </row>
    <row r="182" spans="1:4" s="178" customFormat="1" ht="18.75" customHeight="1">
      <c r="A182" s="187" t="s">
        <v>79</v>
      </c>
      <c r="B182" s="188">
        <f t="shared" si="2"/>
        <v>0</v>
      </c>
      <c r="C182" s="188">
        <f>C183</f>
        <v>0</v>
      </c>
      <c r="D182" s="188">
        <f>D183</f>
        <v>0</v>
      </c>
    </row>
    <row r="183" spans="1:4" s="178" customFormat="1" ht="18.75" customHeight="1">
      <c r="A183" s="187" t="s">
        <v>267</v>
      </c>
      <c r="B183" s="188">
        <f t="shared" si="2"/>
        <v>0</v>
      </c>
      <c r="C183" s="188"/>
      <c r="D183" s="188"/>
    </row>
    <row r="184" spans="1:4" s="178" customFormat="1" ht="18.75" customHeight="1">
      <c r="A184" s="185" t="s">
        <v>80</v>
      </c>
      <c r="B184" s="186">
        <f t="shared" si="2"/>
        <v>513</v>
      </c>
      <c r="C184" s="186">
        <f>SUM(C185,C189,C193,C196,C198,C202)</f>
        <v>158</v>
      </c>
      <c r="D184" s="186">
        <f>SUM(D185,D189,D193,D196,D198,D202)</f>
        <v>355</v>
      </c>
    </row>
    <row r="185" spans="1:4" s="178" customFormat="1" ht="18.75" customHeight="1">
      <c r="A185" s="187" t="s">
        <v>81</v>
      </c>
      <c r="B185" s="188">
        <f t="shared" si="2"/>
        <v>192</v>
      </c>
      <c r="C185" s="188">
        <f>SUM(C186:C187)</f>
        <v>158</v>
      </c>
      <c r="D185" s="188">
        <f>SUM(D186:D188)</f>
        <v>34</v>
      </c>
    </row>
    <row r="186" spans="1:4" s="178" customFormat="1" ht="18.75" customHeight="1">
      <c r="A186" s="187" t="s">
        <v>188</v>
      </c>
      <c r="B186" s="188">
        <f t="shared" si="2"/>
        <v>181</v>
      </c>
      <c r="C186" s="188">
        <v>147</v>
      </c>
      <c r="D186" s="188">
        <v>34</v>
      </c>
    </row>
    <row r="187" spans="1:4" s="178" customFormat="1" ht="18.75" customHeight="1">
      <c r="A187" s="187" t="s">
        <v>189</v>
      </c>
      <c r="B187" s="188">
        <f t="shared" ref="B187:B252" si="3">SUM(C187:D187)</f>
        <v>11</v>
      </c>
      <c r="C187" s="188">
        <v>11</v>
      </c>
      <c r="D187" s="188"/>
    </row>
    <row r="188" spans="1:4" s="178" customFormat="1" ht="18.75" customHeight="1">
      <c r="A188" s="187" t="s">
        <v>268</v>
      </c>
      <c r="B188" s="188">
        <f t="shared" si="3"/>
        <v>0</v>
      </c>
      <c r="C188" s="188"/>
      <c r="D188" s="188"/>
    </row>
    <row r="189" spans="1:4" s="178" customFormat="1" ht="18.75" customHeight="1">
      <c r="A189" s="187" t="s">
        <v>82</v>
      </c>
      <c r="B189" s="188">
        <f t="shared" si="3"/>
        <v>0</v>
      </c>
      <c r="C189" s="188">
        <f>SUM(C190:C192)</f>
        <v>0</v>
      </c>
      <c r="D189" s="188">
        <f>SUM(D190:D192)</f>
        <v>0</v>
      </c>
    </row>
    <row r="190" spans="1:4" s="178" customFormat="1" ht="18.75" customHeight="1">
      <c r="A190" s="187" t="s">
        <v>269</v>
      </c>
      <c r="B190" s="188">
        <f t="shared" si="3"/>
        <v>0</v>
      </c>
      <c r="C190" s="188"/>
      <c r="D190" s="188"/>
    </row>
    <row r="191" spans="1:4" s="178" customFormat="1" ht="18.75" customHeight="1">
      <c r="A191" s="187" t="s">
        <v>270</v>
      </c>
      <c r="B191" s="188">
        <f t="shared" si="3"/>
        <v>0</v>
      </c>
      <c r="C191" s="188"/>
      <c r="D191" s="188"/>
    </row>
    <row r="192" spans="1:4" s="178" customFormat="1" ht="18.75" customHeight="1">
      <c r="A192" s="187" t="s">
        <v>271</v>
      </c>
      <c r="B192" s="188">
        <f t="shared" si="3"/>
        <v>0</v>
      </c>
      <c r="C192" s="188"/>
      <c r="D192" s="188"/>
    </row>
    <row r="193" spans="1:4" s="178" customFormat="1" ht="18.75" customHeight="1">
      <c r="A193" s="187" t="s">
        <v>83</v>
      </c>
      <c r="B193" s="188">
        <f t="shared" si="3"/>
        <v>30</v>
      </c>
      <c r="C193" s="188">
        <f>SUM(C194:C195)</f>
        <v>0</v>
      </c>
      <c r="D193" s="188">
        <f>SUM(D194:D195)</f>
        <v>30</v>
      </c>
    </row>
    <row r="194" spans="1:4" s="178" customFormat="1" ht="18.75" customHeight="1">
      <c r="A194" s="187" t="s">
        <v>272</v>
      </c>
      <c r="B194" s="188">
        <f t="shared" si="3"/>
        <v>0</v>
      </c>
      <c r="C194" s="188"/>
      <c r="D194" s="188"/>
    </row>
    <row r="195" spans="1:4" s="178" customFormat="1" ht="18.75" customHeight="1">
      <c r="A195" s="187" t="s">
        <v>273</v>
      </c>
      <c r="B195" s="188">
        <f t="shared" si="3"/>
        <v>30</v>
      </c>
      <c r="C195" s="188"/>
      <c r="D195" s="188">
        <v>30</v>
      </c>
    </row>
    <row r="196" spans="1:4" s="178" customFormat="1" ht="18.75" customHeight="1">
      <c r="A196" s="187" t="s">
        <v>84</v>
      </c>
      <c r="B196" s="188">
        <f t="shared" si="3"/>
        <v>0</v>
      </c>
      <c r="C196" s="188">
        <f>SUM(C197:C197)</f>
        <v>0</v>
      </c>
      <c r="D196" s="188">
        <f>SUM(D197:D197)</f>
        <v>0</v>
      </c>
    </row>
    <row r="197" spans="1:4" s="178" customFormat="1" ht="18.75" customHeight="1">
      <c r="A197" s="187" t="s">
        <v>274</v>
      </c>
      <c r="B197" s="188">
        <f t="shared" si="3"/>
        <v>0</v>
      </c>
      <c r="C197" s="188"/>
      <c r="D197" s="188"/>
    </row>
    <row r="198" spans="1:4" s="178" customFormat="1" ht="18.75" customHeight="1">
      <c r="A198" s="187" t="s">
        <v>85</v>
      </c>
      <c r="B198" s="188">
        <f t="shared" si="3"/>
        <v>41</v>
      </c>
      <c r="C198" s="188">
        <f>SUM(C199:C200)</f>
        <v>0</v>
      </c>
      <c r="D198" s="188">
        <f>SUM(D199:D201)</f>
        <v>41</v>
      </c>
    </row>
    <row r="199" spans="1:4" s="178" customFormat="1" ht="18.75" customHeight="1">
      <c r="A199" s="187" t="s">
        <v>269</v>
      </c>
      <c r="B199" s="188">
        <f t="shared" si="3"/>
        <v>0</v>
      </c>
      <c r="C199" s="188"/>
      <c r="D199" s="188"/>
    </row>
    <row r="200" spans="1:4" s="178" customFormat="1" ht="18.75" customHeight="1">
      <c r="A200" s="187" t="s">
        <v>275</v>
      </c>
      <c r="B200" s="188">
        <f t="shared" si="3"/>
        <v>0</v>
      </c>
      <c r="C200" s="188"/>
      <c r="D200" s="188"/>
    </row>
    <row r="201" spans="1:4" s="178" customFormat="1" ht="18.75" customHeight="1">
      <c r="A201" s="187" t="s">
        <v>276</v>
      </c>
      <c r="B201" s="188">
        <f t="shared" si="3"/>
        <v>41</v>
      </c>
      <c r="C201" s="188"/>
      <c r="D201" s="188">
        <v>41</v>
      </c>
    </row>
    <row r="202" spans="1:4" s="178" customFormat="1" ht="18.75" customHeight="1">
      <c r="A202" s="187" t="s">
        <v>86</v>
      </c>
      <c r="B202" s="188">
        <f t="shared" si="3"/>
        <v>250</v>
      </c>
      <c r="C202" s="188">
        <f>SUM(C203:C203)</f>
        <v>0</v>
      </c>
      <c r="D202" s="188">
        <f>SUM(D203:D203)</f>
        <v>250</v>
      </c>
    </row>
    <row r="203" spans="1:4" s="178" customFormat="1" ht="18.75" customHeight="1">
      <c r="A203" s="187" t="s">
        <v>277</v>
      </c>
      <c r="B203" s="188">
        <f t="shared" si="3"/>
        <v>250</v>
      </c>
      <c r="C203" s="188"/>
      <c r="D203" s="188">
        <v>250</v>
      </c>
    </row>
    <row r="204" spans="1:4" s="177" customFormat="1" ht="18.75" customHeight="1">
      <c r="A204" s="185" t="s">
        <v>87</v>
      </c>
      <c r="B204" s="186">
        <f t="shared" si="3"/>
        <v>1432</v>
      </c>
      <c r="C204" s="186">
        <f>SUM(C205,C215,C219,C225,C232,C235)</f>
        <v>863</v>
      </c>
      <c r="D204" s="186">
        <f>SUM(D205,D215,D219,D225,D232,D235)</f>
        <v>569</v>
      </c>
    </row>
    <row r="205" spans="1:4" s="178" customFormat="1" ht="18.75" customHeight="1">
      <c r="A205" s="187" t="s">
        <v>88</v>
      </c>
      <c r="B205" s="188">
        <f t="shared" si="3"/>
        <v>959</v>
      </c>
      <c r="C205" s="188">
        <f>SUM(C206:C214)</f>
        <v>605</v>
      </c>
      <c r="D205" s="188">
        <f>SUM(D206:D214)</f>
        <v>354</v>
      </c>
    </row>
    <row r="206" spans="1:4" s="178" customFormat="1" ht="18.75" customHeight="1">
      <c r="A206" s="187" t="s">
        <v>188</v>
      </c>
      <c r="B206" s="188">
        <f t="shared" si="3"/>
        <v>713</v>
      </c>
      <c r="C206" s="6">
        <v>498</v>
      </c>
      <c r="D206" s="188">
        <v>215</v>
      </c>
    </row>
    <row r="207" spans="1:4" s="178" customFormat="1" ht="18.75" customHeight="1">
      <c r="A207" s="187" t="s">
        <v>278</v>
      </c>
      <c r="B207" s="188">
        <f t="shared" si="3"/>
        <v>46</v>
      </c>
      <c r="C207" s="188">
        <v>30</v>
      </c>
      <c r="D207" s="188">
        <v>16</v>
      </c>
    </row>
    <row r="208" spans="1:4" s="178" customFormat="1" ht="18.75" customHeight="1">
      <c r="A208" s="187" t="s">
        <v>279</v>
      </c>
      <c r="B208" s="188">
        <f t="shared" si="3"/>
        <v>0</v>
      </c>
      <c r="C208" s="188"/>
      <c r="D208" s="188"/>
    </row>
    <row r="209" spans="1:4" s="178" customFormat="1" ht="18.75" customHeight="1">
      <c r="A209" s="187" t="s">
        <v>280</v>
      </c>
      <c r="B209" s="188">
        <f t="shared" si="3"/>
        <v>34</v>
      </c>
      <c r="C209" s="6">
        <v>31</v>
      </c>
      <c r="D209" s="188">
        <v>3</v>
      </c>
    </row>
    <row r="210" spans="1:4" s="178" customFormat="1" ht="18.75" customHeight="1">
      <c r="A210" s="187" t="s">
        <v>281</v>
      </c>
      <c r="B210" s="188">
        <f t="shared" si="3"/>
        <v>0</v>
      </c>
      <c r="C210" s="188"/>
      <c r="D210" s="6"/>
    </row>
    <row r="211" spans="1:4" s="178" customFormat="1" ht="18.75" customHeight="1">
      <c r="A211" s="187" t="s">
        <v>282</v>
      </c>
      <c r="B211" s="188">
        <f t="shared" si="3"/>
        <v>74</v>
      </c>
      <c r="C211" s="188">
        <v>46</v>
      </c>
      <c r="D211" s="6">
        <v>28</v>
      </c>
    </row>
    <row r="212" spans="1:4" s="178" customFormat="1" ht="18.75" customHeight="1">
      <c r="A212" s="187" t="s">
        <v>283</v>
      </c>
      <c r="B212" s="188">
        <f t="shared" si="3"/>
        <v>0</v>
      </c>
      <c r="C212" s="188"/>
      <c r="D212" s="188"/>
    </row>
    <row r="213" spans="1:4" s="178" customFormat="1" ht="18.75" customHeight="1">
      <c r="A213" s="187" t="s">
        <v>284</v>
      </c>
      <c r="B213" s="188">
        <f t="shared" si="3"/>
        <v>0</v>
      </c>
      <c r="C213" s="188"/>
      <c r="D213" s="188"/>
    </row>
    <row r="214" spans="1:4" s="178" customFormat="1" ht="18.75" customHeight="1">
      <c r="A214" s="187" t="s">
        <v>285</v>
      </c>
      <c r="B214" s="188">
        <f t="shared" si="3"/>
        <v>92</v>
      </c>
      <c r="C214" s="188"/>
      <c r="D214" s="6">
        <v>92</v>
      </c>
    </row>
    <row r="215" spans="1:4" s="178" customFormat="1" ht="18.75" customHeight="1">
      <c r="A215" s="187" t="s">
        <v>89</v>
      </c>
      <c r="B215" s="188">
        <f t="shared" si="3"/>
        <v>132</v>
      </c>
      <c r="C215" s="188">
        <f>SUM(C216:C218)</f>
        <v>48</v>
      </c>
      <c r="D215" s="188">
        <f>SUM(D216:D218)</f>
        <v>84</v>
      </c>
    </row>
    <row r="216" spans="1:4" s="178" customFormat="1" ht="18.75" customHeight="1">
      <c r="A216" s="187" t="s">
        <v>286</v>
      </c>
      <c r="B216" s="188">
        <f t="shared" si="3"/>
        <v>0</v>
      </c>
      <c r="C216" s="6"/>
      <c r="D216" s="188"/>
    </row>
    <row r="217" spans="1:4" s="178" customFormat="1" ht="18.75" customHeight="1">
      <c r="A217" s="187" t="s">
        <v>287</v>
      </c>
      <c r="B217" s="188">
        <f t="shared" si="3"/>
        <v>132</v>
      </c>
      <c r="C217" s="6">
        <v>48</v>
      </c>
      <c r="D217" s="188">
        <v>84</v>
      </c>
    </row>
    <row r="218" spans="1:4" s="178" customFormat="1" ht="18.75" customHeight="1">
      <c r="A218" s="187" t="s">
        <v>288</v>
      </c>
      <c r="B218" s="188">
        <f t="shared" si="3"/>
        <v>0</v>
      </c>
      <c r="C218" s="188"/>
      <c r="D218" s="188"/>
    </row>
    <row r="219" spans="1:4" s="178" customFormat="1" ht="18.75" customHeight="1">
      <c r="A219" s="187" t="s">
        <v>90</v>
      </c>
      <c r="B219" s="188">
        <f t="shared" si="3"/>
        <v>0</v>
      </c>
      <c r="C219" s="188">
        <f>SUM(C220:C224)</f>
        <v>0</v>
      </c>
      <c r="D219" s="188">
        <f>SUM(D220:D224)</f>
        <v>0</v>
      </c>
    </row>
    <row r="220" spans="1:4" s="178" customFormat="1" ht="18.75" customHeight="1">
      <c r="A220" s="187" t="s">
        <v>188</v>
      </c>
      <c r="B220" s="188">
        <f t="shared" si="3"/>
        <v>0</v>
      </c>
      <c r="C220" s="188"/>
      <c r="D220" s="188"/>
    </row>
    <row r="221" spans="1:4" s="178" customFormat="1" ht="18.75" customHeight="1">
      <c r="A221" s="187" t="s">
        <v>289</v>
      </c>
      <c r="B221" s="188">
        <f t="shared" si="3"/>
        <v>0</v>
      </c>
      <c r="C221" s="188"/>
      <c r="D221" s="188"/>
    </row>
    <row r="222" spans="1:4" s="178" customFormat="1" ht="18.75" customHeight="1">
      <c r="A222" s="187" t="s">
        <v>290</v>
      </c>
      <c r="B222" s="188">
        <f t="shared" si="3"/>
        <v>0</v>
      </c>
      <c r="C222" s="188"/>
      <c r="D222" s="188"/>
    </row>
    <row r="223" spans="1:4" s="178" customFormat="1" ht="18.75" customHeight="1">
      <c r="A223" s="187" t="s">
        <v>291</v>
      </c>
      <c r="B223" s="188">
        <f t="shared" si="3"/>
        <v>0</v>
      </c>
      <c r="C223" s="188"/>
      <c r="D223" s="188"/>
    </row>
    <row r="224" spans="1:4" s="178" customFormat="1" ht="18.75" customHeight="1">
      <c r="A224" s="187" t="s">
        <v>292</v>
      </c>
      <c r="B224" s="188">
        <f t="shared" si="3"/>
        <v>0</v>
      </c>
      <c r="C224" s="188"/>
      <c r="D224" s="188"/>
    </row>
    <row r="225" spans="1:4" s="178" customFormat="1" ht="18.75" customHeight="1">
      <c r="A225" s="187" t="s">
        <v>91</v>
      </c>
      <c r="B225" s="188">
        <f t="shared" si="3"/>
        <v>64</v>
      </c>
      <c r="C225" s="188">
        <f>SUM(C226:C231)</f>
        <v>10</v>
      </c>
      <c r="D225" s="188">
        <f>SUM(D226:D231)</f>
        <v>54</v>
      </c>
    </row>
    <row r="226" spans="1:4" s="178" customFormat="1" ht="18.75" customHeight="1">
      <c r="A226" s="187" t="s">
        <v>188</v>
      </c>
      <c r="B226" s="188">
        <f t="shared" si="3"/>
        <v>64</v>
      </c>
      <c r="C226" s="188">
        <v>10</v>
      </c>
      <c r="D226" s="188">
        <v>54</v>
      </c>
    </row>
    <row r="227" spans="1:4" s="178" customFormat="1" ht="18.75" customHeight="1">
      <c r="A227" s="187" t="s">
        <v>189</v>
      </c>
      <c r="B227" s="188">
        <f t="shared" si="3"/>
        <v>0</v>
      </c>
      <c r="C227" s="188"/>
      <c r="D227" s="188"/>
    </row>
    <row r="228" spans="1:4" s="178" customFormat="1" ht="18.75" customHeight="1">
      <c r="A228" s="187" t="s">
        <v>293</v>
      </c>
      <c r="B228" s="188">
        <f t="shared" si="3"/>
        <v>0</v>
      </c>
      <c r="C228" s="188"/>
      <c r="D228" s="188"/>
    </row>
    <row r="229" spans="1:4" s="178" customFormat="1" ht="18.75" customHeight="1">
      <c r="A229" s="187" t="s">
        <v>294</v>
      </c>
      <c r="B229" s="188">
        <f t="shared" si="3"/>
        <v>0</v>
      </c>
      <c r="C229" s="188"/>
      <c r="D229" s="188"/>
    </row>
    <row r="230" spans="1:4" s="178" customFormat="1" ht="18.75" customHeight="1">
      <c r="A230" s="187" t="s">
        <v>295</v>
      </c>
      <c r="B230" s="188"/>
      <c r="C230" s="188"/>
      <c r="D230" s="188"/>
    </row>
    <row r="231" spans="1:4" s="178" customFormat="1" ht="18.75" customHeight="1">
      <c r="A231" s="187" t="s">
        <v>296</v>
      </c>
      <c r="B231" s="188">
        <f t="shared" si="3"/>
        <v>0</v>
      </c>
      <c r="C231" s="188"/>
      <c r="D231" s="188"/>
    </row>
    <row r="232" spans="1:4" s="178" customFormat="1" ht="18.75" customHeight="1">
      <c r="A232" s="187" t="s">
        <v>92</v>
      </c>
      <c r="B232" s="188">
        <f t="shared" si="3"/>
        <v>277</v>
      </c>
      <c r="C232" s="188">
        <f>SUM(C233:C234)</f>
        <v>200</v>
      </c>
      <c r="D232" s="188">
        <f>SUM(D233:D234)</f>
        <v>77</v>
      </c>
    </row>
    <row r="233" spans="1:4" s="178" customFormat="1" ht="18.75" customHeight="1">
      <c r="A233" s="187" t="s">
        <v>188</v>
      </c>
      <c r="B233" s="188">
        <f t="shared" si="3"/>
        <v>277</v>
      </c>
      <c r="C233" s="188">
        <v>200</v>
      </c>
      <c r="D233" s="188">
        <v>77</v>
      </c>
    </row>
    <row r="234" spans="1:4" s="178" customFormat="1" ht="18.75" customHeight="1">
      <c r="A234" s="187" t="s">
        <v>297</v>
      </c>
      <c r="B234" s="188">
        <f t="shared" si="3"/>
        <v>0</v>
      </c>
      <c r="C234" s="188"/>
      <c r="D234" s="188"/>
    </row>
    <row r="235" spans="1:4" s="178" customFormat="1" ht="18.75" customHeight="1">
      <c r="A235" s="187" t="s">
        <v>93</v>
      </c>
      <c r="B235" s="188">
        <f t="shared" si="3"/>
        <v>0</v>
      </c>
      <c r="C235" s="188">
        <f>SUM(C236:C237)</f>
        <v>0</v>
      </c>
      <c r="D235" s="188">
        <f>SUM(D236:D237)</f>
        <v>0</v>
      </c>
    </row>
    <row r="236" spans="1:4" s="178" customFormat="1" ht="18.75" customHeight="1">
      <c r="A236" s="187" t="s">
        <v>298</v>
      </c>
      <c r="B236" s="188">
        <f t="shared" si="3"/>
        <v>0</v>
      </c>
      <c r="C236" s="188"/>
      <c r="D236" s="188"/>
    </row>
    <row r="237" spans="1:4" s="178" customFormat="1" ht="18.75" customHeight="1">
      <c r="A237" s="187" t="s">
        <v>299</v>
      </c>
      <c r="B237" s="188">
        <f t="shared" si="3"/>
        <v>0</v>
      </c>
      <c r="C237" s="188"/>
      <c r="D237" s="188"/>
    </row>
    <row r="238" spans="1:4" s="178" customFormat="1" ht="18.75" customHeight="1">
      <c r="A238" s="185" t="s">
        <v>94</v>
      </c>
      <c r="B238" s="186">
        <f t="shared" si="3"/>
        <v>55224</v>
      </c>
      <c r="C238" s="186">
        <f>SUM(C239,C250,C256,C265,C267,C273,C279,C285,C292,C298,C295,C301,C304,C307,C311,C317)</f>
        <v>14861</v>
      </c>
      <c r="D238" s="186">
        <f>SUM(D239,D250,D256,D265,D267,D273,D279,D285,D292,D298,D295,D301,D304,D307,D311,D317)</f>
        <v>40363</v>
      </c>
    </row>
    <row r="239" spans="1:4" s="178" customFormat="1" ht="18.75" customHeight="1">
      <c r="A239" s="187" t="s">
        <v>95</v>
      </c>
      <c r="B239" s="188">
        <f t="shared" si="3"/>
        <v>1263</v>
      </c>
      <c r="C239" s="188">
        <f>SUM(C240:C249)</f>
        <v>712</v>
      </c>
      <c r="D239" s="188">
        <f>SUM(D240:D249)</f>
        <v>551</v>
      </c>
    </row>
    <row r="240" spans="1:4" s="178" customFormat="1" ht="18.75" customHeight="1">
      <c r="A240" s="187" t="s">
        <v>188</v>
      </c>
      <c r="B240" s="188">
        <f t="shared" si="3"/>
        <v>628</v>
      </c>
      <c r="C240" s="6">
        <v>245</v>
      </c>
      <c r="D240" s="188">
        <v>383</v>
      </c>
    </row>
    <row r="241" spans="1:4" s="178" customFormat="1" ht="18.75" customHeight="1">
      <c r="A241" s="187" t="s">
        <v>300</v>
      </c>
      <c r="B241" s="188">
        <f t="shared" si="3"/>
        <v>5</v>
      </c>
      <c r="C241" s="188"/>
      <c r="D241" s="188">
        <v>5</v>
      </c>
    </row>
    <row r="242" spans="1:4" s="178" customFormat="1" ht="18.75" customHeight="1">
      <c r="A242" s="187" t="s">
        <v>301</v>
      </c>
      <c r="B242" s="188">
        <f t="shared" si="3"/>
        <v>455</v>
      </c>
      <c r="C242" s="6">
        <v>320</v>
      </c>
      <c r="D242" s="257">
        <v>135</v>
      </c>
    </row>
    <row r="243" spans="1:4" s="178" customFormat="1" ht="18.75" customHeight="1">
      <c r="A243" s="187" t="s">
        <v>302</v>
      </c>
      <c r="B243" s="188">
        <f t="shared" si="3"/>
        <v>0</v>
      </c>
      <c r="C243" s="188"/>
      <c r="D243" s="188"/>
    </row>
    <row r="244" spans="1:4" s="178" customFormat="1" ht="18.75" customHeight="1">
      <c r="A244" s="187" t="s">
        <v>210</v>
      </c>
      <c r="B244" s="188">
        <f t="shared" si="3"/>
        <v>3</v>
      </c>
      <c r="C244" s="188">
        <v>3</v>
      </c>
      <c r="D244" s="6"/>
    </row>
    <row r="245" spans="1:4" s="178" customFormat="1" ht="18.75" customHeight="1">
      <c r="A245" s="187" t="s">
        <v>303</v>
      </c>
      <c r="B245" s="188">
        <f t="shared" si="3"/>
        <v>157</v>
      </c>
      <c r="C245" s="6">
        <v>139</v>
      </c>
      <c r="D245" s="188">
        <v>18</v>
      </c>
    </row>
    <row r="246" spans="1:4" s="178" customFormat="1" ht="18.75" customHeight="1">
      <c r="A246" s="187" t="s">
        <v>304</v>
      </c>
      <c r="B246" s="188">
        <f t="shared" si="3"/>
        <v>0</v>
      </c>
      <c r="C246" s="188"/>
      <c r="D246" s="188"/>
    </row>
    <row r="247" spans="1:4" s="178" customFormat="1" ht="18.75" customHeight="1">
      <c r="A247" s="187" t="s">
        <v>305</v>
      </c>
      <c r="B247" s="188">
        <f t="shared" si="3"/>
        <v>0</v>
      </c>
      <c r="C247" s="188"/>
      <c r="D247" s="188"/>
    </row>
    <row r="248" spans="1:4" s="178" customFormat="1" ht="18.75" customHeight="1">
      <c r="A248" s="187" t="s">
        <v>306</v>
      </c>
      <c r="B248" s="188">
        <f t="shared" si="3"/>
        <v>9</v>
      </c>
      <c r="C248" s="188">
        <v>5</v>
      </c>
      <c r="D248" s="188">
        <v>4</v>
      </c>
    </row>
    <row r="249" spans="1:4" s="178" customFormat="1" ht="18.75" customHeight="1">
      <c r="A249" s="187" t="s">
        <v>307</v>
      </c>
      <c r="B249" s="188">
        <f t="shared" si="3"/>
        <v>6</v>
      </c>
      <c r="C249" s="188"/>
      <c r="D249" s="188">
        <v>6</v>
      </c>
    </row>
    <row r="250" spans="1:4" s="178" customFormat="1" ht="18.75" customHeight="1">
      <c r="A250" s="187" t="s">
        <v>96</v>
      </c>
      <c r="B250" s="188">
        <f t="shared" si="3"/>
        <v>450</v>
      </c>
      <c r="C250" s="188">
        <f>SUM(C251:C255)</f>
        <v>208</v>
      </c>
      <c r="D250" s="188">
        <f>SUM(D251:D255)</f>
        <v>242</v>
      </c>
    </row>
    <row r="251" spans="1:4" s="178" customFormat="1" ht="18.75" customHeight="1">
      <c r="A251" s="187" t="s">
        <v>188</v>
      </c>
      <c r="B251" s="188">
        <f t="shared" si="3"/>
        <v>389</v>
      </c>
      <c r="C251" s="6">
        <v>208</v>
      </c>
      <c r="D251" s="188">
        <v>181</v>
      </c>
    </row>
    <row r="252" spans="1:4" s="178" customFormat="1" ht="18.75" customHeight="1">
      <c r="A252" s="187" t="s">
        <v>189</v>
      </c>
      <c r="B252" s="188">
        <f t="shared" si="3"/>
        <v>0</v>
      </c>
      <c r="C252" s="6"/>
      <c r="D252" s="188"/>
    </row>
    <row r="253" spans="1:4" s="178" customFormat="1" ht="18.75" customHeight="1">
      <c r="A253" s="187" t="s">
        <v>308</v>
      </c>
      <c r="B253" s="188">
        <f t="shared" ref="B253:B320" si="4">SUM(C253:D253)</f>
        <v>0</v>
      </c>
      <c r="C253" s="188"/>
      <c r="D253" s="188"/>
    </row>
    <row r="254" spans="1:4" s="178" customFormat="1" ht="18.75" customHeight="1">
      <c r="A254" s="187" t="s">
        <v>309</v>
      </c>
      <c r="B254" s="188">
        <f t="shared" si="4"/>
        <v>0</v>
      </c>
      <c r="C254" s="188"/>
      <c r="D254" s="188"/>
    </row>
    <row r="255" spans="1:4" s="178" customFormat="1" ht="18.75" customHeight="1">
      <c r="A255" s="187" t="s">
        <v>310</v>
      </c>
      <c r="B255" s="188">
        <f t="shared" si="4"/>
        <v>61</v>
      </c>
      <c r="C255" s="188"/>
      <c r="D255" s="6">
        <v>61</v>
      </c>
    </row>
    <row r="256" spans="1:4" s="178" customFormat="1" ht="18.75" customHeight="1">
      <c r="A256" s="187" t="s">
        <v>97</v>
      </c>
      <c r="B256" s="188">
        <f t="shared" si="4"/>
        <v>16033</v>
      </c>
      <c r="C256" s="188">
        <f>SUM(C257:C264)</f>
        <v>12688</v>
      </c>
      <c r="D256" s="188">
        <f>SUM(D257:D264)</f>
        <v>3345</v>
      </c>
    </row>
    <row r="257" spans="1:4" s="178" customFormat="1" ht="18.75" customHeight="1">
      <c r="A257" s="187" t="s">
        <v>776</v>
      </c>
      <c r="B257" s="188">
        <f t="shared" si="4"/>
        <v>315</v>
      </c>
      <c r="C257" s="6">
        <v>315</v>
      </c>
      <c r="D257" s="188"/>
    </row>
    <row r="258" spans="1:4" s="177" customFormat="1" ht="18.75" customHeight="1">
      <c r="A258" s="187" t="s">
        <v>311</v>
      </c>
      <c r="B258" s="188">
        <f t="shared" si="4"/>
        <v>809</v>
      </c>
      <c r="C258" s="6">
        <v>809</v>
      </c>
      <c r="D258" s="188"/>
    </row>
    <row r="259" spans="1:4" s="178" customFormat="1" ht="18.75" customHeight="1">
      <c r="A259" s="187" t="s">
        <v>312</v>
      </c>
      <c r="B259" s="188">
        <f t="shared" si="4"/>
        <v>0</v>
      </c>
      <c r="C259" s="188"/>
      <c r="D259" s="188"/>
    </row>
    <row r="260" spans="1:4" s="178" customFormat="1" ht="18.75" customHeight="1">
      <c r="A260" s="187" t="s">
        <v>313</v>
      </c>
      <c r="B260" s="188">
        <f t="shared" si="4"/>
        <v>0</v>
      </c>
      <c r="C260" s="6"/>
      <c r="D260" s="188"/>
    </row>
    <row r="261" spans="1:4" s="178" customFormat="1" ht="18.75" customHeight="1">
      <c r="A261" s="187" t="s">
        <v>314</v>
      </c>
      <c r="B261" s="188">
        <f t="shared" si="4"/>
        <v>11564</v>
      </c>
      <c r="C261" s="6">
        <v>11564</v>
      </c>
      <c r="D261" s="188"/>
    </row>
    <row r="262" spans="1:4" s="178" customFormat="1" ht="18.75" customHeight="1">
      <c r="A262" s="187" t="s">
        <v>315</v>
      </c>
      <c r="B262" s="188">
        <f t="shared" si="4"/>
        <v>0</v>
      </c>
      <c r="C262" s="188"/>
      <c r="D262" s="188"/>
    </row>
    <row r="263" spans="1:4" s="178" customFormat="1" ht="18.75" customHeight="1">
      <c r="A263" s="187" t="s">
        <v>316</v>
      </c>
      <c r="B263" s="188">
        <f t="shared" si="4"/>
        <v>3345</v>
      </c>
      <c r="C263" s="188"/>
      <c r="D263" s="188">
        <v>3345</v>
      </c>
    </row>
    <row r="264" spans="1:4" s="178" customFormat="1" ht="18.75" customHeight="1">
      <c r="A264" s="187" t="s">
        <v>317</v>
      </c>
      <c r="B264" s="188">
        <f t="shared" si="4"/>
        <v>0</v>
      </c>
      <c r="C264" s="6"/>
      <c r="D264" s="188"/>
    </row>
    <row r="265" spans="1:4" s="178" customFormat="1" ht="18.75" customHeight="1">
      <c r="A265" s="187" t="s">
        <v>98</v>
      </c>
      <c r="B265" s="188">
        <f t="shared" si="4"/>
        <v>1813</v>
      </c>
      <c r="C265" s="188">
        <f>C266</f>
        <v>0</v>
      </c>
      <c r="D265" s="188">
        <f>D266</f>
        <v>1813</v>
      </c>
    </row>
    <row r="266" spans="1:4" s="178" customFormat="1" ht="18.75" customHeight="1">
      <c r="A266" s="187" t="s">
        <v>318</v>
      </c>
      <c r="B266" s="188">
        <f t="shared" si="4"/>
        <v>1813</v>
      </c>
      <c r="C266" s="188"/>
      <c r="D266" s="188">
        <v>1813</v>
      </c>
    </row>
    <row r="267" spans="1:4" s="178" customFormat="1" ht="18.75" customHeight="1">
      <c r="A267" s="187" t="s">
        <v>99</v>
      </c>
      <c r="B267" s="188">
        <f t="shared" si="4"/>
        <v>6201</v>
      </c>
      <c r="C267" s="188">
        <f>SUM(C268:C272)</f>
        <v>910</v>
      </c>
      <c r="D267" s="188">
        <f>SUM(D268:D272)</f>
        <v>5291</v>
      </c>
    </row>
    <row r="268" spans="1:4" s="178" customFormat="1" ht="18.75" customHeight="1">
      <c r="A268" s="187" t="s">
        <v>319</v>
      </c>
      <c r="B268" s="188">
        <f t="shared" si="4"/>
        <v>910</v>
      </c>
      <c r="C268" s="188">
        <v>910</v>
      </c>
      <c r="D268" s="6"/>
    </row>
    <row r="269" spans="1:4" s="178" customFormat="1" ht="18.75" customHeight="1">
      <c r="A269" s="187" t="s">
        <v>320</v>
      </c>
      <c r="B269" s="188">
        <f t="shared" si="4"/>
        <v>0</v>
      </c>
      <c r="C269" s="188"/>
      <c r="D269" s="6"/>
    </row>
    <row r="270" spans="1:4" s="178" customFormat="1" ht="18.75" customHeight="1">
      <c r="A270" s="187" t="s">
        <v>321</v>
      </c>
      <c r="B270" s="188">
        <f t="shared" si="4"/>
        <v>0</v>
      </c>
      <c r="C270" s="188"/>
      <c r="D270" s="6"/>
    </row>
    <row r="271" spans="1:4" s="178" customFormat="1" ht="18.75" customHeight="1">
      <c r="A271" s="187" t="s">
        <v>322</v>
      </c>
      <c r="B271" s="188">
        <f t="shared" si="4"/>
        <v>700</v>
      </c>
      <c r="C271" s="188"/>
      <c r="D271" s="6">
        <v>700</v>
      </c>
    </row>
    <row r="272" spans="1:4" s="178" customFormat="1" ht="18.75" customHeight="1">
      <c r="A272" s="187" t="s">
        <v>323</v>
      </c>
      <c r="B272" s="188">
        <f t="shared" si="4"/>
        <v>4591</v>
      </c>
      <c r="C272" s="188"/>
      <c r="D272" s="6">
        <v>4591</v>
      </c>
    </row>
    <row r="273" spans="1:4" s="178" customFormat="1" ht="18.75" customHeight="1">
      <c r="A273" s="187" t="s">
        <v>100</v>
      </c>
      <c r="B273" s="188">
        <f t="shared" si="4"/>
        <v>555</v>
      </c>
      <c r="C273" s="188">
        <f>SUM(C274:C278)</f>
        <v>0</v>
      </c>
      <c r="D273" s="188">
        <f>SUM(D274:D278)</f>
        <v>555</v>
      </c>
    </row>
    <row r="274" spans="1:4" s="178" customFormat="1" ht="18.75" customHeight="1">
      <c r="A274" s="187" t="s">
        <v>324</v>
      </c>
      <c r="B274" s="188">
        <f t="shared" si="4"/>
        <v>350</v>
      </c>
      <c r="C274" s="188"/>
      <c r="D274" s="188">
        <v>350</v>
      </c>
    </row>
    <row r="275" spans="1:4" s="178" customFormat="1" ht="18.75" customHeight="1">
      <c r="A275" s="187" t="s">
        <v>325</v>
      </c>
      <c r="B275" s="188">
        <f t="shared" si="4"/>
        <v>0</v>
      </c>
      <c r="C275" s="188"/>
      <c r="D275" s="188"/>
    </row>
    <row r="276" spans="1:4" s="178" customFormat="1" ht="18.75" customHeight="1">
      <c r="A276" s="187" t="s">
        <v>326</v>
      </c>
      <c r="B276" s="188">
        <f t="shared" si="4"/>
        <v>0</v>
      </c>
      <c r="C276" s="188"/>
      <c r="D276" s="188"/>
    </row>
    <row r="277" spans="1:4" s="179" customFormat="1" ht="18.75" customHeight="1">
      <c r="A277" s="187" t="s">
        <v>327</v>
      </c>
      <c r="B277" s="188">
        <f t="shared" si="4"/>
        <v>0</v>
      </c>
      <c r="C277" s="188"/>
      <c r="D277" s="188"/>
    </row>
    <row r="278" spans="1:4" s="178" customFormat="1" ht="18.75" customHeight="1">
      <c r="A278" s="190" t="s">
        <v>328</v>
      </c>
      <c r="B278" s="188">
        <f t="shared" si="4"/>
        <v>205</v>
      </c>
      <c r="C278" s="191"/>
      <c r="D278" s="192">
        <v>205</v>
      </c>
    </row>
    <row r="279" spans="1:4" s="178" customFormat="1" ht="18.75" customHeight="1">
      <c r="A279" s="187" t="s">
        <v>101</v>
      </c>
      <c r="B279" s="188">
        <f t="shared" si="4"/>
        <v>1268</v>
      </c>
      <c r="C279" s="188">
        <f>SUM(C280:C284)</f>
        <v>0</v>
      </c>
      <c r="D279" s="188">
        <f>SUM(D280:D284)</f>
        <v>1268</v>
      </c>
    </row>
    <row r="280" spans="1:4" s="178" customFormat="1" ht="18.75" customHeight="1">
      <c r="A280" s="187" t="s">
        <v>329</v>
      </c>
      <c r="B280" s="188">
        <f t="shared" si="4"/>
        <v>51</v>
      </c>
      <c r="C280" s="188"/>
      <c r="D280" s="188">
        <v>51</v>
      </c>
    </row>
    <row r="281" spans="1:4" s="178" customFormat="1" ht="18.75" customHeight="1">
      <c r="A281" s="187" t="s">
        <v>330</v>
      </c>
      <c r="B281" s="188">
        <f t="shared" si="4"/>
        <v>1187</v>
      </c>
      <c r="C281" s="188"/>
      <c r="D281" s="188">
        <v>1187</v>
      </c>
    </row>
    <row r="282" spans="1:4" s="178" customFormat="1" ht="18.75" customHeight="1">
      <c r="A282" s="187" t="s">
        <v>331</v>
      </c>
      <c r="B282" s="188">
        <f t="shared" si="4"/>
        <v>30</v>
      </c>
      <c r="C282" s="188"/>
      <c r="D282" s="188">
        <v>30</v>
      </c>
    </row>
    <row r="283" spans="1:4" s="178" customFormat="1" ht="18.75" customHeight="1">
      <c r="A283" s="187" t="s">
        <v>332</v>
      </c>
      <c r="B283" s="188">
        <f t="shared" si="4"/>
        <v>0</v>
      </c>
      <c r="C283" s="188"/>
      <c r="D283" s="188"/>
    </row>
    <row r="284" spans="1:4" s="178" customFormat="1" ht="18.75" customHeight="1">
      <c r="A284" s="187" t="s">
        <v>333</v>
      </c>
      <c r="B284" s="188">
        <f t="shared" si="4"/>
        <v>0</v>
      </c>
      <c r="C284" s="188"/>
      <c r="D284" s="188"/>
    </row>
    <row r="285" spans="1:4" s="178" customFormat="1" ht="18.75" customHeight="1">
      <c r="A285" s="187" t="s">
        <v>102</v>
      </c>
      <c r="B285" s="188">
        <f t="shared" si="4"/>
        <v>1758</v>
      </c>
      <c r="C285" s="188">
        <f>SUM(C286:C291)</f>
        <v>142</v>
      </c>
      <c r="D285" s="188">
        <f>SUM(D286:D291)</f>
        <v>1616</v>
      </c>
    </row>
    <row r="286" spans="1:4" s="178" customFormat="1" ht="18.75" customHeight="1">
      <c r="A286" s="187" t="s">
        <v>188</v>
      </c>
      <c r="B286" s="188">
        <f t="shared" si="4"/>
        <v>784</v>
      </c>
      <c r="C286" s="188">
        <v>142</v>
      </c>
      <c r="D286" s="188">
        <v>642</v>
      </c>
    </row>
    <row r="287" spans="1:4" s="178" customFormat="1" ht="18.75" customHeight="1">
      <c r="A287" s="187" t="s">
        <v>189</v>
      </c>
      <c r="B287" s="188">
        <f t="shared" si="4"/>
        <v>100</v>
      </c>
      <c r="C287" s="188"/>
      <c r="D287" s="188">
        <v>100</v>
      </c>
    </row>
    <row r="288" spans="1:4" s="178" customFormat="1" ht="18.75" customHeight="1">
      <c r="A288" s="187" t="s">
        <v>334</v>
      </c>
      <c r="B288" s="188">
        <f t="shared" si="4"/>
        <v>0</v>
      </c>
      <c r="C288" s="188"/>
      <c r="D288" s="188"/>
    </row>
    <row r="289" spans="1:4" s="178" customFormat="1" ht="18.75" customHeight="1">
      <c r="A289" s="187" t="s">
        <v>335</v>
      </c>
      <c r="B289" s="188">
        <f t="shared" si="4"/>
        <v>0</v>
      </c>
      <c r="C289" s="188"/>
      <c r="D289" s="188"/>
    </row>
    <row r="290" spans="1:4" s="178" customFormat="1" ht="18.75" customHeight="1">
      <c r="A290" s="187" t="s">
        <v>336</v>
      </c>
      <c r="B290" s="188">
        <f t="shared" si="4"/>
        <v>874</v>
      </c>
      <c r="C290" s="188"/>
      <c r="D290" s="188">
        <v>874</v>
      </c>
    </row>
    <row r="291" spans="1:4" s="178" customFormat="1" ht="18.75" customHeight="1">
      <c r="A291" s="187" t="s">
        <v>337</v>
      </c>
      <c r="B291" s="188">
        <f t="shared" si="4"/>
        <v>0</v>
      </c>
      <c r="C291" s="188"/>
      <c r="D291" s="188"/>
    </row>
    <row r="292" spans="1:4" s="178" customFormat="1" ht="18.75" customHeight="1">
      <c r="A292" s="187" t="s">
        <v>103</v>
      </c>
      <c r="B292" s="188">
        <f t="shared" si="4"/>
        <v>0</v>
      </c>
      <c r="C292" s="188">
        <f>SUM(C293:C294)</f>
        <v>0</v>
      </c>
      <c r="D292" s="188">
        <f>SUM(D293:D294)</f>
        <v>0</v>
      </c>
    </row>
    <row r="293" spans="1:4" s="178" customFormat="1" ht="18.75" customHeight="1">
      <c r="A293" s="187" t="s">
        <v>188</v>
      </c>
      <c r="B293" s="188">
        <f t="shared" si="4"/>
        <v>0</v>
      </c>
      <c r="C293" s="188"/>
      <c r="D293" s="188"/>
    </row>
    <row r="294" spans="1:4" s="178" customFormat="1" ht="18.75" customHeight="1">
      <c r="A294" s="187" t="s">
        <v>338</v>
      </c>
      <c r="B294" s="188">
        <f t="shared" si="4"/>
        <v>0</v>
      </c>
      <c r="C294" s="188"/>
      <c r="D294" s="188"/>
    </row>
    <row r="295" spans="1:4" s="178" customFormat="1" ht="18.75" customHeight="1">
      <c r="A295" s="187" t="s">
        <v>104</v>
      </c>
      <c r="B295" s="188">
        <f t="shared" si="4"/>
        <v>5558</v>
      </c>
      <c r="C295" s="188">
        <f>SUM(C296:C297)</f>
        <v>0</v>
      </c>
      <c r="D295" s="188">
        <f>SUM(D296:D297)</f>
        <v>5558</v>
      </c>
    </row>
    <row r="296" spans="1:4" s="178" customFormat="1" ht="18.75" customHeight="1">
      <c r="A296" s="187" t="s">
        <v>339</v>
      </c>
      <c r="B296" s="188">
        <f t="shared" si="4"/>
        <v>0</v>
      </c>
      <c r="C296" s="188"/>
      <c r="D296" s="188"/>
    </row>
    <row r="297" spans="1:4" s="178" customFormat="1" ht="18.75" customHeight="1">
      <c r="A297" s="187" t="s">
        <v>340</v>
      </c>
      <c r="B297" s="188">
        <f t="shared" si="4"/>
        <v>5558</v>
      </c>
      <c r="C297" s="188"/>
      <c r="D297" s="188">
        <v>5558</v>
      </c>
    </row>
    <row r="298" spans="1:4" s="178" customFormat="1" ht="18.75" customHeight="1">
      <c r="A298" s="187" t="s">
        <v>105</v>
      </c>
      <c r="B298" s="188">
        <f t="shared" si="4"/>
        <v>16</v>
      </c>
      <c r="C298" s="188">
        <f>SUM(C299:C300)</f>
        <v>0</v>
      </c>
      <c r="D298" s="188">
        <f>SUM(D299:D300)</f>
        <v>16</v>
      </c>
    </row>
    <row r="299" spans="1:4" s="178" customFormat="1" ht="18.75" customHeight="1">
      <c r="A299" s="187" t="s">
        <v>341</v>
      </c>
      <c r="B299" s="188">
        <f t="shared" si="4"/>
        <v>0</v>
      </c>
      <c r="C299" s="188"/>
      <c r="D299" s="188"/>
    </row>
    <row r="300" spans="1:4" s="178" customFormat="1" ht="18.75" customHeight="1">
      <c r="A300" s="187" t="s">
        <v>342</v>
      </c>
      <c r="B300" s="188">
        <f t="shared" si="4"/>
        <v>16</v>
      </c>
      <c r="C300" s="188"/>
      <c r="D300" s="188">
        <v>16</v>
      </c>
    </row>
    <row r="301" spans="1:4" s="178" customFormat="1" ht="18.75" customHeight="1">
      <c r="A301" s="187" t="s">
        <v>343</v>
      </c>
      <c r="B301" s="188">
        <f t="shared" si="4"/>
        <v>369</v>
      </c>
      <c r="C301" s="188">
        <f>SUM(C302:C303)</f>
        <v>0</v>
      </c>
      <c r="D301" s="188">
        <f>SUM(D302:D303)</f>
        <v>369</v>
      </c>
    </row>
    <row r="302" spans="1:4" s="178" customFormat="1" ht="18.75" customHeight="1">
      <c r="A302" s="187" t="s">
        <v>344</v>
      </c>
      <c r="B302" s="188">
        <f t="shared" si="4"/>
        <v>321</v>
      </c>
      <c r="C302" s="188"/>
      <c r="D302" s="188">
        <v>321</v>
      </c>
    </row>
    <row r="303" spans="1:4" s="178" customFormat="1" ht="18.75" customHeight="1">
      <c r="A303" s="187" t="s">
        <v>345</v>
      </c>
      <c r="B303" s="188">
        <f t="shared" si="4"/>
        <v>48</v>
      </c>
      <c r="C303" s="188"/>
      <c r="D303" s="188">
        <v>48</v>
      </c>
    </row>
    <row r="304" spans="1:4" s="178" customFormat="1" ht="18.75" customHeight="1">
      <c r="A304" s="187" t="s">
        <v>107</v>
      </c>
      <c r="B304" s="188">
        <f t="shared" si="4"/>
        <v>12</v>
      </c>
      <c r="C304" s="188">
        <f>SUM(C305:C306)</f>
        <v>0</v>
      </c>
      <c r="D304" s="188">
        <f>SUM(D305:D306)</f>
        <v>12</v>
      </c>
    </row>
    <row r="305" spans="1:4" s="177" customFormat="1" ht="18.75" customHeight="1">
      <c r="A305" s="187" t="s">
        <v>346</v>
      </c>
      <c r="B305" s="188">
        <f t="shared" si="4"/>
        <v>0</v>
      </c>
      <c r="C305" s="188"/>
      <c r="D305" s="188"/>
    </row>
    <row r="306" spans="1:4" s="178" customFormat="1" ht="18.75" customHeight="1">
      <c r="A306" s="187" t="s">
        <v>347</v>
      </c>
      <c r="B306" s="188">
        <f t="shared" si="4"/>
        <v>12</v>
      </c>
      <c r="C306" s="188"/>
      <c r="D306" s="188">
        <v>12</v>
      </c>
    </row>
    <row r="307" spans="1:4" s="178" customFormat="1" ht="18.75" customHeight="1">
      <c r="A307" s="187" t="s">
        <v>108</v>
      </c>
      <c r="B307" s="188">
        <f t="shared" si="4"/>
        <v>19451</v>
      </c>
      <c r="C307" s="188">
        <f>SUM(C308:C310)</f>
        <v>0</v>
      </c>
      <c r="D307" s="188">
        <f>SUM(D308:D310)</f>
        <v>19451</v>
      </c>
    </row>
    <row r="308" spans="1:4" s="178" customFormat="1" ht="18.75" customHeight="1">
      <c r="A308" s="187" t="s">
        <v>348</v>
      </c>
      <c r="B308" s="188">
        <f t="shared" si="4"/>
        <v>0</v>
      </c>
      <c r="C308" s="188"/>
      <c r="D308" s="188"/>
    </row>
    <row r="309" spans="1:4" s="178" customFormat="1" ht="18.75" customHeight="1">
      <c r="A309" s="187" t="s">
        <v>349</v>
      </c>
      <c r="B309" s="188">
        <f t="shared" si="4"/>
        <v>13627</v>
      </c>
      <c r="C309" s="188"/>
      <c r="D309" s="188">
        <v>13627</v>
      </c>
    </row>
    <row r="310" spans="1:4" s="178" customFormat="1" ht="18.75" customHeight="1">
      <c r="A310" s="187" t="s">
        <v>777</v>
      </c>
      <c r="B310" s="188">
        <f t="shared" si="4"/>
        <v>5824</v>
      </c>
      <c r="D310" s="188">
        <v>5824</v>
      </c>
    </row>
    <row r="311" spans="1:4" s="178" customFormat="1" ht="18.75" customHeight="1">
      <c r="A311" s="187" t="s">
        <v>350</v>
      </c>
      <c r="B311" s="188">
        <f t="shared" si="4"/>
        <v>477</v>
      </c>
      <c r="C311" s="188">
        <f>SUM(C312:C316)</f>
        <v>201</v>
      </c>
      <c r="D311" s="188">
        <f>SUM(D312:D316)</f>
        <v>276</v>
      </c>
    </row>
    <row r="312" spans="1:4" s="178" customFormat="1" ht="18.75" customHeight="1">
      <c r="A312" s="187" t="s">
        <v>188</v>
      </c>
      <c r="B312" s="188">
        <f t="shared" si="4"/>
        <v>219</v>
      </c>
      <c r="C312" s="188">
        <v>201</v>
      </c>
      <c r="D312" s="188">
        <v>18</v>
      </c>
    </row>
    <row r="313" spans="1:4" s="178" customFormat="1" ht="18.75" customHeight="1">
      <c r="A313" s="187" t="s">
        <v>351</v>
      </c>
      <c r="B313" s="188">
        <f t="shared" si="4"/>
        <v>23</v>
      </c>
      <c r="C313" s="188"/>
      <c r="D313" s="188">
        <v>23</v>
      </c>
    </row>
    <row r="314" spans="1:4" s="178" customFormat="1" ht="18.75" customHeight="1">
      <c r="A314" s="189" t="s">
        <v>352</v>
      </c>
      <c r="B314" s="188">
        <f t="shared" si="4"/>
        <v>0</v>
      </c>
      <c r="C314" s="188"/>
      <c r="D314" s="188"/>
    </row>
    <row r="315" spans="1:4" s="178" customFormat="1" ht="18.75" customHeight="1">
      <c r="A315" s="257" t="s">
        <v>778</v>
      </c>
      <c r="B315" s="188">
        <f t="shared" si="4"/>
        <v>0</v>
      </c>
      <c r="C315" s="188"/>
      <c r="D315" s="188"/>
    </row>
    <row r="316" spans="1:4" s="178" customFormat="1" ht="18.75" customHeight="1">
      <c r="A316" s="187" t="s">
        <v>353</v>
      </c>
      <c r="B316" s="188">
        <f t="shared" si="4"/>
        <v>235</v>
      </c>
      <c r="C316" s="188"/>
      <c r="D316" s="188">
        <v>235</v>
      </c>
    </row>
    <row r="317" spans="1:4" s="178" customFormat="1" ht="18.75" customHeight="1">
      <c r="A317" s="187" t="s">
        <v>110</v>
      </c>
      <c r="B317" s="188">
        <f t="shared" si="4"/>
        <v>0</v>
      </c>
      <c r="C317" s="188">
        <f>C318</f>
        <v>0</v>
      </c>
      <c r="D317" s="188">
        <f>D318</f>
        <v>0</v>
      </c>
    </row>
    <row r="318" spans="1:4" s="178" customFormat="1" ht="18.75" customHeight="1">
      <c r="A318" s="187" t="s">
        <v>354</v>
      </c>
      <c r="B318" s="188">
        <f t="shared" si="4"/>
        <v>0</v>
      </c>
      <c r="C318" s="188"/>
      <c r="D318" s="188"/>
    </row>
    <row r="319" spans="1:4" s="178" customFormat="1" ht="18.75" customHeight="1">
      <c r="A319" s="185" t="s">
        <v>111</v>
      </c>
      <c r="B319" s="186">
        <f t="shared" si="4"/>
        <v>51384</v>
      </c>
      <c r="C319" s="186">
        <f>SUM(C320,C324,C332,C335,C345,C349,C354,C358,C361,C364,C370)</f>
        <v>12738</v>
      </c>
      <c r="D319" s="186">
        <f>SUM(D320,D324,D332,D335,D345,D349,D354,D358,D361,D364,D370)</f>
        <v>38646</v>
      </c>
    </row>
    <row r="320" spans="1:4" s="178" customFormat="1" ht="18.75" customHeight="1">
      <c r="A320" s="187" t="s">
        <v>112</v>
      </c>
      <c r="B320" s="188">
        <f t="shared" si="4"/>
        <v>2242</v>
      </c>
      <c r="C320" s="188">
        <f>SUM(C321:C323)</f>
        <v>1626</v>
      </c>
      <c r="D320" s="188">
        <f>SUM(D321:D323)</f>
        <v>616</v>
      </c>
    </row>
    <row r="321" spans="1:4" s="178" customFormat="1" ht="18.75" customHeight="1">
      <c r="A321" s="187" t="s">
        <v>188</v>
      </c>
      <c r="B321" s="188">
        <f t="shared" ref="B321:B389" si="5">SUM(C321:D321)</f>
        <v>1955</v>
      </c>
      <c r="C321" s="6">
        <v>1626</v>
      </c>
      <c r="D321" s="6">
        <v>329</v>
      </c>
    </row>
    <row r="322" spans="1:4" s="178" customFormat="1" ht="18.75" customHeight="1">
      <c r="A322" s="187" t="s">
        <v>189</v>
      </c>
      <c r="B322" s="188">
        <f t="shared" si="5"/>
        <v>0</v>
      </c>
      <c r="C322" s="188"/>
      <c r="D322" s="6"/>
    </row>
    <row r="323" spans="1:4" s="178" customFormat="1" ht="18.75" customHeight="1">
      <c r="A323" s="187" t="s">
        <v>355</v>
      </c>
      <c r="B323" s="188">
        <f t="shared" si="5"/>
        <v>287</v>
      </c>
      <c r="C323" s="188"/>
      <c r="D323" s="6">
        <v>287</v>
      </c>
    </row>
    <row r="324" spans="1:4" s="178" customFormat="1" ht="18.75" customHeight="1">
      <c r="A324" s="187" t="s">
        <v>113</v>
      </c>
      <c r="B324" s="188">
        <f t="shared" si="5"/>
        <v>1348</v>
      </c>
      <c r="C324" s="188">
        <f>SUM(C325:C331)</f>
        <v>348</v>
      </c>
      <c r="D324" s="188">
        <f>SUM(D325:D331)</f>
        <v>1000</v>
      </c>
    </row>
    <row r="325" spans="1:4" s="178" customFormat="1" ht="18.75" customHeight="1">
      <c r="A325" s="187" t="s">
        <v>356</v>
      </c>
      <c r="B325" s="188">
        <f t="shared" si="5"/>
        <v>505</v>
      </c>
      <c r="C325" s="188">
        <v>147</v>
      </c>
      <c r="D325" s="6">
        <v>358</v>
      </c>
    </row>
    <row r="326" spans="1:4" s="178" customFormat="1" ht="18.75" customHeight="1">
      <c r="A326" s="187" t="s">
        <v>357</v>
      </c>
      <c r="B326" s="188">
        <f t="shared" si="5"/>
        <v>130</v>
      </c>
      <c r="C326" s="188">
        <v>130</v>
      </c>
      <c r="D326" s="6"/>
    </row>
    <row r="327" spans="1:4" s="178" customFormat="1" ht="18.75" customHeight="1">
      <c r="A327" s="187" t="s">
        <v>358</v>
      </c>
      <c r="B327" s="188">
        <f t="shared" si="5"/>
        <v>0</v>
      </c>
      <c r="C327" s="188"/>
      <c r="D327" s="188"/>
    </row>
    <row r="328" spans="1:4" s="178" customFormat="1" ht="18.75" customHeight="1">
      <c r="A328" s="187" t="s">
        <v>359</v>
      </c>
      <c r="B328" s="188">
        <f t="shared" si="5"/>
        <v>71</v>
      </c>
      <c r="C328" s="188">
        <v>71</v>
      </c>
      <c r="D328" s="6"/>
    </row>
    <row r="329" spans="1:4" s="178" customFormat="1" ht="18.75" customHeight="1">
      <c r="A329" s="187" t="s">
        <v>360</v>
      </c>
      <c r="B329" s="188">
        <f t="shared" si="5"/>
        <v>0</v>
      </c>
      <c r="C329" s="188"/>
      <c r="D329" s="188"/>
    </row>
    <row r="330" spans="1:4" s="178" customFormat="1" ht="18.75" customHeight="1">
      <c r="A330" s="187" t="s">
        <v>361</v>
      </c>
      <c r="B330" s="188">
        <f t="shared" si="5"/>
        <v>0</v>
      </c>
      <c r="C330" s="188"/>
      <c r="D330" s="188"/>
    </row>
    <row r="331" spans="1:4" s="178" customFormat="1" ht="18.75" customHeight="1">
      <c r="A331" s="187" t="s">
        <v>362</v>
      </c>
      <c r="B331" s="188">
        <f t="shared" si="5"/>
        <v>642</v>
      </c>
      <c r="C331" s="188"/>
      <c r="D331" s="6">
        <v>642</v>
      </c>
    </row>
    <row r="332" spans="1:4" s="178" customFormat="1" ht="18.75" customHeight="1">
      <c r="A332" s="187" t="s">
        <v>114</v>
      </c>
      <c r="B332" s="188">
        <f t="shared" si="5"/>
        <v>5656</v>
      </c>
      <c r="C332" s="188">
        <f>SUM(C333:C334)</f>
        <v>2370</v>
      </c>
      <c r="D332" s="188">
        <f>SUM(D333:D334)</f>
        <v>3286</v>
      </c>
    </row>
    <row r="333" spans="1:4" s="178" customFormat="1" ht="18.75" customHeight="1">
      <c r="A333" s="187" t="s">
        <v>363</v>
      </c>
      <c r="B333" s="188">
        <f t="shared" si="5"/>
        <v>4990</v>
      </c>
      <c r="C333" s="188">
        <v>2370</v>
      </c>
      <c r="D333" s="188">
        <v>2620</v>
      </c>
    </row>
    <row r="334" spans="1:4" s="178" customFormat="1" ht="18.75" customHeight="1">
      <c r="A334" s="187" t="s">
        <v>364</v>
      </c>
      <c r="B334" s="188">
        <f t="shared" si="5"/>
        <v>666</v>
      </c>
      <c r="C334" s="188"/>
      <c r="D334" s="188">
        <v>666</v>
      </c>
    </row>
    <row r="335" spans="1:4" s="178" customFormat="1" ht="18.75" customHeight="1">
      <c r="A335" s="187" t="s">
        <v>115</v>
      </c>
      <c r="B335" s="188">
        <f t="shared" si="5"/>
        <v>10529</v>
      </c>
      <c r="C335" s="188">
        <f>SUM(C336:C344)</f>
        <v>834</v>
      </c>
      <c r="D335" s="188">
        <f>SUM(D336:D344)</f>
        <v>9695</v>
      </c>
    </row>
    <row r="336" spans="1:4" s="178" customFormat="1" ht="18.75" customHeight="1">
      <c r="A336" s="187" t="s">
        <v>365</v>
      </c>
      <c r="B336" s="188">
        <f t="shared" si="5"/>
        <v>460</v>
      </c>
      <c r="C336" s="6">
        <v>256</v>
      </c>
      <c r="D336" s="188">
        <v>204</v>
      </c>
    </row>
    <row r="337" spans="1:4" s="178" customFormat="1" ht="18.75" customHeight="1">
      <c r="A337" s="187" t="s">
        <v>366</v>
      </c>
      <c r="B337" s="188">
        <f t="shared" si="5"/>
        <v>230</v>
      </c>
      <c r="C337" s="6">
        <v>217</v>
      </c>
      <c r="D337" s="188">
        <v>13</v>
      </c>
    </row>
    <row r="338" spans="1:4" s="178" customFormat="1" ht="18.75" customHeight="1">
      <c r="A338" s="187" t="s">
        <v>367</v>
      </c>
      <c r="B338" s="188">
        <f t="shared" si="5"/>
        <v>323</v>
      </c>
      <c r="C338" s="6">
        <v>273</v>
      </c>
      <c r="D338" s="188">
        <v>50</v>
      </c>
    </row>
    <row r="339" spans="1:4" s="178" customFormat="1" ht="18.75" customHeight="1">
      <c r="A339" s="187" t="s">
        <v>368</v>
      </c>
      <c r="B339" s="188">
        <f t="shared" si="5"/>
        <v>88</v>
      </c>
      <c r="C339" s="6">
        <v>88</v>
      </c>
      <c r="D339" s="188">
        <v>0</v>
      </c>
    </row>
    <row r="340" spans="1:4" s="178" customFormat="1" ht="18.75" customHeight="1">
      <c r="A340" s="187" t="s">
        <v>369</v>
      </c>
      <c r="B340" s="188">
        <f t="shared" si="5"/>
        <v>0</v>
      </c>
      <c r="C340" s="188"/>
      <c r="D340" s="188"/>
    </row>
    <row r="341" spans="1:4" s="178" customFormat="1" ht="18.75" customHeight="1">
      <c r="A341" s="187" t="s">
        <v>779</v>
      </c>
      <c r="B341" s="188">
        <f t="shared" si="5"/>
        <v>0</v>
      </c>
      <c r="C341" s="188"/>
      <c r="D341" s="188"/>
    </row>
    <row r="342" spans="1:4" s="178" customFormat="1" ht="18.75" customHeight="1">
      <c r="A342" s="187" t="s">
        <v>370</v>
      </c>
      <c r="B342" s="188">
        <f t="shared" si="5"/>
        <v>9428</v>
      </c>
      <c r="C342" s="188"/>
      <c r="D342" s="6">
        <v>9428</v>
      </c>
    </row>
    <row r="343" spans="1:4" s="178" customFormat="1" ht="21" customHeight="1">
      <c r="A343" s="187" t="s">
        <v>371</v>
      </c>
      <c r="B343" s="188">
        <f t="shared" si="5"/>
        <v>0</v>
      </c>
      <c r="C343" s="188"/>
      <c r="D343" s="6"/>
    </row>
    <row r="344" spans="1:4" s="178" customFormat="1" ht="18.75" customHeight="1">
      <c r="A344" s="187" t="s">
        <v>372</v>
      </c>
      <c r="B344" s="188">
        <f t="shared" si="5"/>
        <v>0</v>
      </c>
      <c r="C344" s="188"/>
      <c r="D344" s="6"/>
    </row>
    <row r="345" spans="1:4" s="177" customFormat="1" ht="18.75" customHeight="1">
      <c r="A345" s="187" t="s">
        <v>117</v>
      </c>
      <c r="B345" s="188">
        <f t="shared" si="5"/>
        <v>425</v>
      </c>
      <c r="C345" s="188">
        <f>SUM(C346:C348)</f>
        <v>180</v>
      </c>
      <c r="D345" s="188">
        <f>SUM(D346:D348)</f>
        <v>245</v>
      </c>
    </row>
    <row r="346" spans="1:4" s="178" customFormat="1" ht="18.75" customHeight="1">
      <c r="A346" s="187" t="s">
        <v>373</v>
      </c>
      <c r="B346" s="188">
        <f t="shared" si="5"/>
        <v>0</v>
      </c>
      <c r="C346" s="6"/>
      <c r="D346" s="188"/>
    </row>
    <row r="347" spans="1:4" s="178" customFormat="1" ht="18.75" customHeight="1">
      <c r="A347" s="187" t="s">
        <v>374</v>
      </c>
      <c r="B347" s="188">
        <f t="shared" si="5"/>
        <v>425</v>
      </c>
      <c r="C347" s="6">
        <v>180</v>
      </c>
      <c r="D347" s="188">
        <v>245</v>
      </c>
    </row>
    <row r="348" spans="1:4" s="178" customFormat="1" ht="18.75" customHeight="1">
      <c r="A348" s="187" t="s">
        <v>375</v>
      </c>
      <c r="B348" s="188">
        <f t="shared" si="5"/>
        <v>0</v>
      </c>
      <c r="C348" s="188"/>
      <c r="D348" s="188"/>
    </row>
    <row r="349" spans="1:4" s="178" customFormat="1" ht="18.75" customHeight="1">
      <c r="A349" s="187" t="s">
        <v>118</v>
      </c>
      <c r="B349" s="188">
        <f t="shared" si="5"/>
        <v>7025</v>
      </c>
      <c r="C349" s="188">
        <f>SUM(C350:C353)</f>
        <v>7025</v>
      </c>
      <c r="D349" s="188">
        <f>SUM(D350:D353)</f>
        <v>0</v>
      </c>
    </row>
    <row r="350" spans="1:4" s="178" customFormat="1" ht="18.75" customHeight="1">
      <c r="A350" s="187" t="s">
        <v>376</v>
      </c>
      <c r="B350" s="188">
        <f t="shared" si="5"/>
        <v>1768</v>
      </c>
      <c r="C350" s="6">
        <v>1768</v>
      </c>
      <c r="D350" s="188"/>
    </row>
    <row r="351" spans="1:4" s="178" customFormat="1" ht="18.75" customHeight="1">
      <c r="A351" s="187" t="s">
        <v>377</v>
      </c>
      <c r="B351" s="188">
        <f t="shared" si="5"/>
        <v>3543</v>
      </c>
      <c r="C351" s="6">
        <v>3543</v>
      </c>
      <c r="D351" s="188"/>
    </row>
    <row r="352" spans="1:4" s="178" customFormat="1" ht="18.75" customHeight="1">
      <c r="A352" s="187" t="s">
        <v>378</v>
      </c>
      <c r="B352" s="188">
        <f t="shared" si="5"/>
        <v>0</v>
      </c>
      <c r="C352" s="188"/>
      <c r="D352" s="188"/>
    </row>
    <row r="353" spans="1:4" s="178" customFormat="1" ht="18.75" customHeight="1">
      <c r="A353" s="187" t="s">
        <v>379</v>
      </c>
      <c r="B353" s="188">
        <f t="shared" si="5"/>
        <v>1714</v>
      </c>
      <c r="C353" s="188">
        <v>1714</v>
      </c>
      <c r="D353" s="188"/>
    </row>
    <row r="354" spans="1:4" s="178" customFormat="1" ht="18.75" customHeight="1">
      <c r="A354" s="187" t="s">
        <v>119</v>
      </c>
      <c r="B354" s="188">
        <f t="shared" si="5"/>
        <v>20489</v>
      </c>
      <c r="C354" s="188">
        <f>SUM(C356)</f>
        <v>0</v>
      </c>
      <c r="D354" s="188">
        <f>SUM(D355:D355:D357)</f>
        <v>20489</v>
      </c>
    </row>
    <row r="355" spans="1:4" s="178" customFormat="1" ht="18.75" customHeight="1">
      <c r="A355" s="187" t="s">
        <v>380</v>
      </c>
      <c r="B355" s="188"/>
      <c r="C355" s="188"/>
      <c r="D355" s="188"/>
    </row>
    <row r="356" spans="1:4" s="178" customFormat="1" ht="18.75" customHeight="1">
      <c r="A356" s="187" t="s">
        <v>381</v>
      </c>
      <c r="B356" s="188">
        <f t="shared" si="5"/>
        <v>18889</v>
      </c>
      <c r="C356" s="188"/>
      <c r="D356" s="188">
        <v>18889</v>
      </c>
    </row>
    <row r="357" spans="1:4" s="178" customFormat="1" ht="18.75" customHeight="1">
      <c r="A357" s="187" t="s">
        <v>382</v>
      </c>
      <c r="B357" s="188">
        <f t="shared" si="5"/>
        <v>1600</v>
      </c>
      <c r="C357" s="188"/>
      <c r="D357" s="188">
        <v>1600</v>
      </c>
    </row>
    <row r="358" spans="1:4" s="178" customFormat="1" ht="18.75" customHeight="1">
      <c r="A358" s="187" t="s">
        <v>120</v>
      </c>
      <c r="B358" s="188">
        <f t="shared" si="5"/>
        <v>1833</v>
      </c>
      <c r="C358" s="188">
        <f>SUM(C359)</f>
        <v>0</v>
      </c>
      <c r="D358" s="188">
        <f>SUM(D359:D360)</f>
        <v>1833</v>
      </c>
    </row>
    <row r="359" spans="1:4" s="178" customFormat="1" ht="18.75" customHeight="1">
      <c r="A359" s="187" t="s">
        <v>383</v>
      </c>
      <c r="B359" s="188">
        <f t="shared" si="5"/>
        <v>1833</v>
      </c>
      <c r="C359" s="188"/>
      <c r="D359" s="188">
        <v>1833</v>
      </c>
    </row>
    <row r="360" spans="1:4" s="178" customFormat="1" ht="18.75" customHeight="1">
      <c r="A360" s="187" t="s">
        <v>384</v>
      </c>
      <c r="B360" s="188">
        <f t="shared" si="5"/>
        <v>0</v>
      </c>
      <c r="C360" s="188"/>
      <c r="D360" s="188"/>
    </row>
    <row r="361" spans="1:4" s="178" customFormat="1" ht="18.75" customHeight="1">
      <c r="A361" s="187" t="s">
        <v>121</v>
      </c>
      <c r="B361" s="188">
        <f t="shared" si="5"/>
        <v>200</v>
      </c>
      <c r="C361" s="188">
        <f>SUM(C362)</f>
        <v>0</v>
      </c>
      <c r="D361" s="188">
        <f>SUM(D362)</f>
        <v>200</v>
      </c>
    </row>
    <row r="362" spans="1:4" s="178" customFormat="1" ht="18.75" customHeight="1">
      <c r="A362" s="187" t="s">
        <v>385</v>
      </c>
      <c r="B362" s="188">
        <f t="shared" si="5"/>
        <v>200</v>
      </c>
      <c r="C362" s="188"/>
      <c r="D362" s="188">
        <v>200</v>
      </c>
    </row>
    <row r="363" spans="1:4" s="178" customFormat="1" ht="18.75" customHeight="1">
      <c r="A363" s="187" t="s">
        <v>386</v>
      </c>
      <c r="B363" s="188"/>
      <c r="C363" s="188"/>
      <c r="D363" s="188"/>
    </row>
    <row r="364" spans="1:4" s="178" customFormat="1" ht="18.75" customHeight="1">
      <c r="A364" s="187" t="s">
        <v>387</v>
      </c>
      <c r="B364" s="188">
        <f t="shared" ref="B364:B369" si="6">SUM(C364:D364)</f>
        <v>427</v>
      </c>
      <c r="C364" s="188">
        <f>SUM(C365:C369)</f>
        <v>355</v>
      </c>
      <c r="D364" s="188">
        <f>SUM(D365:D369)</f>
        <v>72</v>
      </c>
    </row>
    <row r="365" spans="1:4" s="178" customFormat="1" ht="18.75" customHeight="1">
      <c r="A365" s="187" t="s">
        <v>188</v>
      </c>
      <c r="B365" s="188">
        <f t="shared" si="6"/>
        <v>355</v>
      </c>
      <c r="C365" s="188">
        <v>355</v>
      </c>
      <c r="D365" s="188"/>
    </row>
    <row r="366" spans="1:4" s="178" customFormat="1" ht="18.75" customHeight="1">
      <c r="A366" s="187" t="s">
        <v>189</v>
      </c>
      <c r="B366" s="188">
        <f t="shared" si="6"/>
        <v>0</v>
      </c>
      <c r="C366" s="188"/>
      <c r="D366" s="188"/>
    </row>
    <row r="367" spans="1:4" s="178" customFormat="1" ht="18.75" customHeight="1">
      <c r="A367" s="187" t="s">
        <v>210</v>
      </c>
      <c r="B367" s="188">
        <f t="shared" si="6"/>
        <v>0</v>
      </c>
      <c r="C367" s="188"/>
      <c r="D367" s="188"/>
    </row>
    <row r="368" spans="1:4" s="178" customFormat="1" ht="18.75" customHeight="1">
      <c r="A368" s="187" t="s">
        <v>388</v>
      </c>
      <c r="B368" s="188">
        <f t="shared" si="6"/>
        <v>0</v>
      </c>
      <c r="C368" s="188"/>
      <c r="D368" s="188"/>
    </row>
    <row r="369" spans="1:4" s="178" customFormat="1" ht="18.75" customHeight="1">
      <c r="A369" s="187" t="s">
        <v>389</v>
      </c>
      <c r="B369" s="188">
        <f t="shared" si="6"/>
        <v>72</v>
      </c>
      <c r="C369" s="188"/>
      <c r="D369" s="188">
        <v>72</v>
      </c>
    </row>
    <row r="370" spans="1:4" s="178" customFormat="1" ht="18.75" customHeight="1">
      <c r="A370" s="187" t="s">
        <v>780</v>
      </c>
      <c r="B370" s="188">
        <f t="shared" si="5"/>
        <v>1210</v>
      </c>
      <c r="C370" s="188">
        <f>C371</f>
        <v>0</v>
      </c>
      <c r="D370" s="188">
        <f>D371</f>
        <v>1210</v>
      </c>
    </row>
    <row r="371" spans="1:4" s="178" customFormat="1" ht="18.75" customHeight="1">
      <c r="A371" s="187" t="s">
        <v>781</v>
      </c>
      <c r="B371" s="188">
        <f t="shared" si="5"/>
        <v>1210</v>
      </c>
      <c r="C371" s="188"/>
      <c r="D371" s="188">
        <v>1210</v>
      </c>
    </row>
    <row r="372" spans="1:4" s="178" customFormat="1" ht="18.75" customHeight="1">
      <c r="A372" s="185" t="s">
        <v>123</v>
      </c>
      <c r="B372" s="186">
        <f t="shared" si="5"/>
        <v>2136</v>
      </c>
      <c r="C372" s="186">
        <f>SUM(C373,C377,C380,C384,C387,C389,C393,C396)</f>
        <v>99</v>
      </c>
      <c r="D372" s="186">
        <f>SUM(D373,D377,D380,D384,D387,D389,D393,D396)</f>
        <v>2037</v>
      </c>
    </row>
    <row r="373" spans="1:4" s="178" customFormat="1" ht="18.75" customHeight="1">
      <c r="A373" s="187" t="s">
        <v>124</v>
      </c>
      <c r="B373" s="188">
        <f t="shared" si="5"/>
        <v>13</v>
      </c>
      <c r="C373" s="188">
        <f>SUM(C374:C376)</f>
        <v>13</v>
      </c>
      <c r="D373" s="188">
        <f>SUM(D374:D376)</f>
        <v>0</v>
      </c>
    </row>
    <row r="374" spans="1:4" s="178" customFormat="1" ht="18.75" customHeight="1">
      <c r="A374" s="187" t="s">
        <v>188</v>
      </c>
      <c r="B374" s="188">
        <f t="shared" si="5"/>
        <v>13</v>
      </c>
      <c r="C374" s="6">
        <v>13</v>
      </c>
      <c r="D374" s="188"/>
    </row>
    <row r="375" spans="1:4" s="178" customFormat="1" ht="18.75" customHeight="1">
      <c r="A375" s="187" t="s">
        <v>390</v>
      </c>
      <c r="B375" s="188">
        <f t="shared" si="5"/>
        <v>0</v>
      </c>
      <c r="C375" s="188"/>
      <c r="D375" s="188"/>
    </row>
    <row r="376" spans="1:4" s="178" customFormat="1" ht="18.75" customHeight="1">
      <c r="A376" s="187" t="s">
        <v>391</v>
      </c>
      <c r="B376" s="188">
        <f t="shared" si="5"/>
        <v>0</v>
      </c>
      <c r="C376" s="188"/>
      <c r="D376" s="188"/>
    </row>
    <row r="377" spans="1:4" s="178" customFormat="1" ht="18.75" customHeight="1">
      <c r="A377" s="187" t="s">
        <v>125</v>
      </c>
      <c r="B377" s="188">
        <f t="shared" si="5"/>
        <v>0</v>
      </c>
      <c r="C377" s="188">
        <f>SUM(C378:C379)</f>
        <v>0</v>
      </c>
      <c r="D377" s="188">
        <f>SUM(D378:D379)</f>
        <v>0</v>
      </c>
    </row>
    <row r="378" spans="1:4" s="178" customFormat="1" ht="18.75" customHeight="1">
      <c r="A378" s="187" t="s">
        <v>392</v>
      </c>
      <c r="B378" s="188">
        <f t="shared" si="5"/>
        <v>0</v>
      </c>
      <c r="C378" s="188"/>
      <c r="D378" s="188"/>
    </row>
    <row r="379" spans="1:4" s="178" customFormat="1" ht="18.75" customHeight="1">
      <c r="A379" s="187" t="s">
        <v>393</v>
      </c>
      <c r="B379" s="188">
        <f t="shared" si="5"/>
        <v>0</v>
      </c>
      <c r="C379" s="188"/>
      <c r="D379" s="188"/>
    </row>
    <row r="380" spans="1:4" s="178" customFormat="1" ht="18.75" customHeight="1">
      <c r="A380" s="187" t="s">
        <v>126</v>
      </c>
      <c r="B380" s="188">
        <f t="shared" si="5"/>
        <v>2103</v>
      </c>
      <c r="C380" s="188">
        <f>SUM(C381:C383)</f>
        <v>86</v>
      </c>
      <c r="D380" s="188">
        <f>SUM(D381:D383)</f>
        <v>2017</v>
      </c>
    </row>
    <row r="381" spans="1:4" s="178" customFormat="1" ht="18.75" customHeight="1">
      <c r="A381" s="187" t="s">
        <v>394</v>
      </c>
      <c r="B381" s="188">
        <f t="shared" si="5"/>
        <v>2005</v>
      </c>
      <c r="C381" s="188"/>
      <c r="D381" s="188">
        <v>2005</v>
      </c>
    </row>
    <row r="382" spans="1:4" s="178" customFormat="1" ht="18.75" customHeight="1">
      <c r="A382" s="187" t="s">
        <v>395</v>
      </c>
      <c r="B382" s="188">
        <f t="shared" si="5"/>
        <v>98</v>
      </c>
      <c r="C382" s="188">
        <v>86</v>
      </c>
      <c r="D382" s="188">
        <v>12</v>
      </c>
    </row>
    <row r="383" spans="1:4" s="178" customFormat="1" ht="18.75" customHeight="1">
      <c r="A383" s="187" t="s">
        <v>396</v>
      </c>
      <c r="B383" s="188">
        <f t="shared" si="5"/>
        <v>0</v>
      </c>
      <c r="C383" s="188"/>
      <c r="D383" s="188"/>
    </row>
    <row r="384" spans="1:4" s="178" customFormat="1" ht="18.75" customHeight="1">
      <c r="A384" s="187" t="s">
        <v>127</v>
      </c>
      <c r="B384" s="188">
        <f t="shared" si="5"/>
        <v>20</v>
      </c>
      <c r="C384" s="188">
        <f>C386</f>
        <v>0</v>
      </c>
      <c r="D384" s="188">
        <f>D385</f>
        <v>20</v>
      </c>
    </row>
    <row r="385" spans="1:4" s="178" customFormat="1" ht="18.75" customHeight="1">
      <c r="A385" s="256" t="s">
        <v>868</v>
      </c>
      <c r="B385" s="188"/>
      <c r="C385" s="188"/>
      <c r="D385" s="188">
        <v>20</v>
      </c>
    </row>
    <row r="386" spans="1:4" s="178" customFormat="1" ht="18.75" customHeight="1">
      <c r="A386" s="187" t="s">
        <v>397</v>
      </c>
      <c r="B386" s="188">
        <f t="shared" si="5"/>
        <v>0</v>
      </c>
      <c r="C386" s="188"/>
      <c r="D386" s="285"/>
    </row>
    <row r="387" spans="1:4" s="178" customFormat="1" ht="18.75" customHeight="1">
      <c r="A387" s="187" t="s">
        <v>128</v>
      </c>
      <c r="B387" s="188">
        <f t="shared" si="5"/>
        <v>0</v>
      </c>
      <c r="C387" s="188">
        <f>SUM(C388:C388)</f>
        <v>0</v>
      </c>
      <c r="D387" s="188">
        <f>SUM(D388:D388)</f>
        <v>0</v>
      </c>
    </row>
    <row r="388" spans="1:4" s="178" customFormat="1" ht="18.75" customHeight="1">
      <c r="A388" s="187" t="s">
        <v>398</v>
      </c>
      <c r="B388" s="188">
        <f t="shared" si="5"/>
        <v>0</v>
      </c>
      <c r="C388" s="188"/>
      <c r="D388" s="188"/>
    </row>
    <row r="389" spans="1:4" s="178" customFormat="1" ht="18.75" customHeight="1">
      <c r="A389" s="187" t="s">
        <v>130</v>
      </c>
      <c r="B389" s="188">
        <f t="shared" si="5"/>
        <v>0</v>
      </c>
      <c r="C389" s="188">
        <f>SUM(C390:C391)</f>
        <v>0</v>
      </c>
      <c r="D389" s="188">
        <f>SUM(D390:D391)</f>
        <v>0</v>
      </c>
    </row>
    <row r="390" spans="1:4" s="178" customFormat="1" ht="18.75" customHeight="1">
      <c r="A390" s="187" t="s">
        <v>399</v>
      </c>
      <c r="B390" s="188">
        <f t="shared" ref="B390:B456" si="7">SUM(C390:D390)</f>
        <v>0</v>
      </c>
      <c r="C390" s="188"/>
      <c r="D390" s="188"/>
    </row>
    <row r="391" spans="1:4" s="178" customFormat="1" ht="18.75" customHeight="1">
      <c r="A391" s="187" t="s">
        <v>400</v>
      </c>
      <c r="B391" s="188">
        <f t="shared" si="7"/>
        <v>0</v>
      </c>
      <c r="C391" s="188"/>
      <c r="D391" s="188"/>
    </row>
    <row r="392" spans="1:4" s="178" customFormat="1" ht="18.75" customHeight="1">
      <c r="A392" s="187" t="s">
        <v>401</v>
      </c>
      <c r="B392" s="188"/>
      <c r="C392" s="188"/>
      <c r="D392" s="188"/>
    </row>
    <row r="393" spans="1:4" s="178" customFormat="1" ht="18.75" customHeight="1">
      <c r="A393" s="187" t="s">
        <v>131</v>
      </c>
      <c r="B393" s="188">
        <f t="shared" si="7"/>
        <v>0</v>
      </c>
      <c r="C393" s="188">
        <f>SUM(C394:C394)</f>
        <v>0</v>
      </c>
      <c r="D393" s="188">
        <f>SUM(D394:D394)</f>
        <v>0</v>
      </c>
    </row>
    <row r="394" spans="1:4" s="178" customFormat="1" ht="18.75" customHeight="1">
      <c r="A394" s="187" t="s">
        <v>188</v>
      </c>
      <c r="B394" s="188">
        <f t="shared" si="7"/>
        <v>0</v>
      </c>
      <c r="C394" s="188"/>
      <c r="D394" s="188"/>
    </row>
    <row r="395" spans="1:4" s="178" customFormat="1" ht="18.75" customHeight="1">
      <c r="A395" s="187" t="s">
        <v>402</v>
      </c>
      <c r="B395" s="188"/>
      <c r="C395" s="188"/>
      <c r="D395" s="188"/>
    </row>
    <row r="396" spans="1:4" s="178" customFormat="1" ht="18.75" customHeight="1">
      <c r="A396" s="187" t="s">
        <v>132</v>
      </c>
      <c r="B396" s="188">
        <f t="shared" si="7"/>
        <v>0</v>
      </c>
      <c r="C396" s="188"/>
      <c r="D396" s="188"/>
    </row>
    <row r="397" spans="1:4" s="178" customFormat="1" ht="18.75" customHeight="1">
      <c r="A397" s="185" t="s">
        <v>133</v>
      </c>
      <c r="B397" s="186">
        <f t="shared" si="7"/>
        <v>13822</v>
      </c>
      <c r="C397" s="186">
        <f>SUM(C398,C404:C405,C407,C409,C411)</f>
        <v>2211</v>
      </c>
      <c r="D397" s="186">
        <f>SUM(D398,D404:D405,D407,D409,D411)</f>
        <v>11611</v>
      </c>
    </row>
    <row r="398" spans="1:4" s="178" customFormat="1" ht="18.75" customHeight="1">
      <c r="A398" s="187" t="s">
        <v>134</v>
      </c>
      <c r="B398" s="188">
        <f t="shared" si="7"/>
        <v>1952</v>
      </c>
      <c r="C398" s="188">
        <f>SUM(C399:C403)</f>
        <v>1772</v>
      </c>
      <c r="D398" s="188">
        <f>SUM(D399:D403)</f>
        <v>180</v>
      </c>
    </row>
    <row r="399" spans="1:4" s="178" customFormat="1" ht="18.75" customHeight="1">
      <c r="A399" s="187" t="s">
        <v>188</v>
      </c>
      <c r="B399" s="188">
        <f t="shared" si="7"/>
        <v>1102</v>
      </c>
      <c r="C399" s="6">
        <v>922</v>
      </c>
      <c r="D399" s="188">
        <v>180</v>
      </c>
    </row>
    <row r="400" spans="1:4" s="178" customFormat="1" ht="18.75" customHeight="1">
      <c r="A400" s="187" t="s">
        <v>403</v>
      </c>
      <c r="B400" s="188">
        <f t="shared" si="7"/>
        <v>850</v>
      </c>
      <c r="C400" s="6">
        <v>850</v>
      </c>
      <c r="D400" s="188"/>
    </row>
    <row r="401" spans="1:4" s="178" customFormat="1" ht="18.75" customHeight="1">
      <c r="A401" s="187" t="s">
        <v>404</v>
      </c>
      <c r="B401" s="188">
        <f t="shared" si="7"/>
        <v>0</v>
      </c>
      <c r="C401" s="188"/>
      <c r="D401" s="188"/>
    </row>
    <row r="402" spans="1:4" s="178" customFormat="1" ht="18.75" customHeight="1">
      <c r="A402" s="187" t="s">
        <v>405</v>
      </c>
      <c r="B402" s="188">
        <f t="shared" si="7"/>
        <v>0</v>
      </c>
      <c r="C402" s="188"/>
      <c r="D402" s="188"/>
    </row>
    <row r="403" spans="1:4" s="178" customFormat="1" ht="18.75" customHeight="1">
      <c r="A403" s="187" t="s">
        <v>406</v>
      </c>
      <c r="B403" s="188">
        <f t="shared" si="7"/>
        <v>0</v>
      </c>
      <c r="C403" s="188"/>
      <c r="D403" s="188"/>
    </row>
    <row r="404" spans="1:4" s="178" customFormat="1" ht="18.75" customHeight="1">
      <c r="A404" s="187" t="s">
        <v>407</v>
      </c>
      <c r="B404" s="188">
        <f t="shared" si="7"/>
        <v>221</v>
      </c>
      <c r="C404" s="188"/>
      <c r="D404" s="188">
        <v>221</v>
      </c>
    </row>
    <row r="405" spans="1:4" s="178" customFormat="1" ht="18.75" customHeight="1">
      <c r="A405" s="187" t="s">
        <v>136</v>
      </c>
      <c r="B405" s="188">
        <f t="shared" si="7"/>
        <v>8965</v>
      </c>
      <c r="C405" s="188">
        <f>C406</f>
        <v>106</v>
      </c>
      <c r="D405" s="188">
        <f>D406</f>
        <v>8859</v>
      </c>
    </row>
    <row r="406" spans="1:4" s="178" customFormat="1" ht="18.75" customHeight="1">
      <c r="A406" s="187" t="s">
        <v>408</v>
      </c>
      <c r="B406" s="188">
        <f t="shared" si="7"/>
        <v>8965</v>
      </c>
      <c r="C406" s="188">
        <v>106</v>
      </c>
      <c r="D406" s="188">
        <v>8859</v>
      </c>
    </row>
    <row r="407" spans="1:4" s="178" customFormat="1" ht="18.75" customHeight="1">
      <c r="A407" s="187" t="s">
        <v>137</v>
      </c>
      <c r="B407" s="188">
        <f t="shared" si="7"/>
        <v>2684</v>
      </c>
      <c r="C407" s="188">
        <f>C408</f>
        <v>333</v>
      </c>
      <c r="D407" s="188">
        <f>D408</f>
        <v>2351</v>
      </c>
    </row>
    <row r="408" spans="1:4" s="178" customFormat="1" ht="18.75" customHeight="1">
      <c r="A408" s="187" t="s">
        <v>409</v>
      </c>
      <c r="B408" s="188">
        <f t="shared" si="7"/>
        <v>2684</v>
      </c>
      <c r="C408" s="188">
        <v>333</v>
      </c>
      <c r="D408" s="188">
        <v>2351</v>
      </c>
    </row>
    <row r="409" spans="1:4" s="178" customFormat="1" ht="18.75" customHeight="1">
      <c r="A409" s="187" t="s">
        <v>138</v>
      </c>
      <c r="B409" s="188">
        <f t="shared" si="7"/>
        <v>0</v>
      </c>
      <c r="C409" s="188">
        <f>C410</f>
        <v>0</v>
      </c>
      <c r="D409" s="188">
        <f>D410</f>
        <v>0</v>
      </c>
    </row>
    <row r="410" spans="1:4" s="178" customFormat="1" ht="18.75" customHeight="1">
      <c r="A410" s="187" t="s">
        <v>410</v>
      </c>
      <c r="B410" s="188">
        <f t="shared" si="7"/>
        <v>0</v>
      </c>
      <c r="C410" s="188"/>
      <c r="D410" s="188"/>
    </row>
    <row r="411" spans="1:4" s="178" customFormat="1" ht="18.75" customHeight="1">
      <c r="A411" s="187" t="s">
        <v>139</v>
      </c>
      <c r="B411" s="188">
        <f t="shared" si="7"/>
        <v>0</v>
      </c>
      <c r="C411" s="188"/>
      <c r="D411" s="188"/>
    </row>
    <row r="412" spans="1:4" s="178" customFormat="1" ht="18.75" customHeight="1">
      <c r="A412" s="185" t="s">
        <v>140</v>
      </c>
      <c r="B412" s="186">
        <f t="shared" si="7"/>
        <v>25027</v>
      </c>
      <c r="C412" s="186">
        <f>SUM(C413,C428,C439,C453,C456,C463,C466,C469)</f>
        <v>10968</v>
      </c>
      <c r="D412" s="186">
        <f>SUM(D413,D428,D439,D453,D456,D463,D466,D469)</f>
        <v>14059</v>
      </c>
    </row>
    <row r="413" spans="1:4" s="178" customFormat="1" ht="18.75" customHeight="1">
      <c r="A413" s="187" t="s">
        <v>141</v>
      </c>
      <c r="B413" s="188">
        <f t="shared" si="7"/>
        <v>7342</v>
      </c>
      <c r="C413" s="188">
        <f>SUM(C414:C427)</f>
        <v>2246</v>
      </c>
      <c r="D413" s="188">
        <f>SUM(D414:D427)</f>
        <v>5096</v>
      </c>
    </row>
    <row r="414" spans="1:4" s="178" customFormat="1" ht="18.75" customHeight="1">
      <c r="A414" s="187" t="s">
        <v>188</v>
      </c>
      <c r="B414" s="188">
        <f t="shared" si="7"/>
        <v>1716</v>
      </c>
      <c r="C414" s="6">
        <v>1435</v>
      </c>
      <c r="D414" s="188">
        <v>281</v>
      </c>
    </row>
    <row r="415" spans="1:4" s="178" customFormat="1" ht="18.75" customHeight="1">
      <c r="A415" s="187" t="s">
        <v>189</v>
      </c>
      <c r="B415" s="188">
        <f t="shared" si="7"/>
        <v>0</v>
      </c>
      <c r="C415" s="188"/>
      <c r="D415" s="188"/>
    </row>
    <row r="416" spans="1:4" s="178" customFormat="1" ht="18.75" customHeight="1">
      <c r="A416" s="187" t="s">
        <v>198</v>
      </c>
      <c r="B416" s="188">
        <f t="shared" si="7"/>
        <v>0</v>
      </c>
      <c r="C416" s="188"/>
      <c r="D416" s="188"/>
    </row>
    <row r="417" spans="1:4" s="177" customFormat="1" ht="18.75" customHeight="1">
      <c r="A417" s="187" t="s">
        <v>195</v>
      </c>
      <c r="B417" s="188">
        <f t="shared" si="7"/>
        <v>137</v>
      </c>
      <c r="C417" s="6">
        <v>137</v>
      </c>
      <c r="D417" s="188"/>
    </row>
    <row r="418" spans="1:4" s="178" customFormat="1" ht="18.75" customHeight="1">
      <c r="A418" s="187" t="s">
        <v>411</v>
      </c>
      <c r="B418" s="188">
        <f t="shared" si="7"/>
        <v>479</v>
      </c>
      <c r="C418" s="6">
        <v>472</v>
      </c>
      <c r="D418" s="188">
        <v>7</v>
      </c>
    </row>
    <row r="419" spans="1:4" s="178" customFormat="1" ht="18.75" customHeight="1">
      <c r="A419" s="187" t="s">
        <v>412</v>
      </c>
      <c r="B419" s="188">
        <f t="shared" si="7"/>
        <v>99</v>
      </c>
      <c r="C419" s="6">
        <v>90</v>
      </c>
      <c r="D419" s="188">
        <v>9</v>
      </c>
    </row>
    <row r="420" spans="1:4" s="178" customFormat="1" ht="18.75" customHeight="1">
      <c r="A420" s="187" t="s">
        <v>413</v>
      </c>
      <c r="B420" s="188">
        <f t="shared" si="7"/>
        <v>125</v>
      </c>
      <c r="C420" s="6">
        <v>112</v>
      </c>
      <c r="D420" s="188">
        <v>13</v>
      </c>
    </row>
    <row r="421" spans="1:4" s="178" customFormat="1" ht="18.75" customHeight="1">
      <c r="A421" s="187" t="s">
        <v>414</v>
      </c>
      <c r="B421" s="188">
        <f t="shared" si="7"/>
        <v>22</v>
      </c>
      <c r="C421" s="6"/>
      <c r="D421" s="188">
        <v>22</v>
      </c>
    </row>
    <row r="422" spans="1:4" s="178" customFormat="1" ht="18.75" customHeight="1">
      <c r="A422" s="187" t="s">
        <v>415</v>
      </c>
      <c r="B422" s="188">
        <f t="shared" si="7"/>
        <v>0</v>
      </c>
      <c r="C422" s="188"/>
      <c r="D422" s="188"/>
    </row>
    <row r="423" spans="1:4" s="178" customFormat="1" ht="18.75" customHeight="1">
      <c r="A423" s="187" t="s">
        <v>416</v>
      </c>
      <c r="B423" s="188">
        <f t="shared" si="7"/>
        <v>0</v>
      </c>
      <c r="C423" s="188"/>
      <c r="D423" s="188"/>
    </row>
    <row r="424" spans="1:4" s="178" customFormat="1" ht="18.75" customHeight="1">
      <c r="A424" s="256" t="s">
        <v>869</v>
      </c>
      <c r="B424" s="188">
        <f t="shared" si="7"/>
        <v>0</v>
      </c>
      <c r="C424" s="188"/>
      <c r="D424" s="188"/>
    </row>
    <row r="425" spans="1:4" s="178" customFormat="1" ht="18.75" customHeight="1">
      <c r="A425" s="256" t="s">
        <v>870</v>
      </c>
      <c r="B425" s="188">
        <f t="shared" si="7"/>
        <v>0</v>
      </c>
      <c r="C425" s="188"/>
      <c r="D425" s="188"/>
    </row>
    <row r="426" spans="1:4" s="177" customFormat="1" ht="18.75" customHeight="1">
      <c r="A426" s="256" t="s">
        <v>871</v>
      </c>
      <c r="B426" s="188">
        <f t="shared" si="7"/>
        <v>4724</v>
      </c>
      <c r="C426" s="188"/>
      <c r="D426" s="188">
        <v>4724</v>
      </c>
    </row>
    <row r="427" spans="1:4" s="178" customFormat="1" ht="18.75" customHeight="1">
      <c r="A427" s="187" t="s">
        <v>417</v>
      </c>
      <c r="B427" s="188">
        <f t="shared" si="7"/>
        <v>40</v>
      </c>
      <c r="C427" s="188"/>
      <c r="D427" s="6">
        <v>40</v>
      </c>
    </row>
    <row r="428" spans="1:4" s="178" customFormat="1" ht="18.75" customHeight="1">
      <c r="A428" s="187" t="s">
        <v>418</v>
      </c>
      <c r="B428" s="188">
        <f t="shared" si="7"/>
        <v>1937</v>
      </c>
      <c r="C428" s="188">
        <f>SUM(C429:C438)</f>
        <v>771</v>
      </c>
      <c r="D428" s="188">
        <f>SUM(D429:D438)</f>
        <v>1166</v>
      </c>
    </row>
    <row r="429" spans="1:4" s="178" customFormat="1" ht="18.75" customHeight="1">
      <c r="A429" s="187" t="s">
        <v>188</v>
      </c>
      <c r="B429" s="188">
        <f t="shared" si="7"/>
        <v>0</v>
      </c>
      <c r="C429" s="6"/>
      <c r="D429" s="188"/>
    </row>
    <row r="430" spans="1:4" s="178" customFormat="1" ht="18.75" customHeight="1">
      <c r="A430" s="187" t="s">
        <v>419</v>
      </c>
      <c r="B430" s="188">
        <f t="shared" si="7"/>
        <v>110</v>
      </c>
      <c r="C430" s="6">
        <v>110</v>
      </c>
      <c r="D430" s="188"/>
    </row>
    <row r="431" spans="1:4" s="178" customFormat="1" ht="18.75" customHeight="1">
      <c r="A431" s="187" t="s">
        <v>420</v>
      </c>
      <c r="B431" s="188">
        <f t="shared" si="7"/>
        <v>0</v>
      </c>
      <c r="C431" s="188"/>
      <c r="D431" s="188"/>
    </row>
    <row r="432" spans="1:4" s="178" customFormat="1" ht="18.75" customHeight="1">
      <c r="A432" s="187" t="s">
        <v>421</v>
      </c>
      <c r="B432" s="188">
        <f t="shared" si="7"/>
        <v>86</v>
      </c>
      <c r="C432" s="6">
        <v>86</v>
      </c>
      <c r="D432" s="188"/>
    </row>
    <row r="433" spans="1:4" s="178" customFormat="1" ht="18.75" customHeight="1">
      <c r="A433" s="187" t="s">
        <v>422</v>
      </c>
      <c r="B433" s="188">
        <f t="shared" si="7"/>
        <v>0</v>
      </c>
      <c r="C433" s="188"/>
      <c r="D433" s="188"/>
    </row>
    <row r="434" spans="1:4" s="178" customFormat="1" ht="18.75" customHeight="1">
      <c r="A434" s="187" t="s">
        <v>423</v>
      </c>
      <c r="B434" s="188">
        <f t="shared" si="7"/>
        <v>1119</v>
      </c>
      <c r="C434" s="188"/>
      <c r="D434" s="188">
        <v>1119</v>
      </c>
    </row>
    <row r="435" spans="1:4" s="178" customFormat="1" ht="18.75" customHeight="1">
      <c r="A435" s="187" t="s">
        <v>424</v>
      </c>
      <c r="B435" s="188">
        <f t="shared" si="7"/>
        <v>97</v>
      </c>
      <c r="C435" s="6">
        <v>86</v>
      </c>
      <c r="D435" s="6">
        <v>11</v>
      </c>
    </row>
    <row r="436" spans="1:4" s="178" customFormat="1" ht="18.75" customHeight="1">
      <c r="A436" s="187" t="s">
        <v>425</v>
      </c>
      <c r="B436" s="188">
        <f t="shared" si="7"/>
        <v>457</v>
      </c>
      <c r="C436" s="6">
        <v>447</v>
      </c>
      <c r="D436" s="6">
        <v>10</v>
      </c>
    </row>
    <row r="437" spans="1:4" s="178" customFormat="1" ht="18.75" customHeight="1">
      <c r="A437" s="187" t="s">
        <v>782</v>
      </c>
      <c r="B437" s="188">
        <f t="shared" si="7"/>
        <v>68</v>
      </c>
      <c r="C437" s="6">
        <v>42</v>
      </c>
      <c r="D437" s="6">
        <v>26</v>
      </c>
    </row>
    <row r="438" spans="1:4" s="178" customFormat="1" ht="18.75" customHeight="1">
      <c r="A438" s="187" t="s">
        <v>426</v>
      </c>
      <c r="B438" s="188">
        <f t="shared" si="7"/>
        <v>0</v>
      </c>
      <c r="C438" s="6"/>
      <c r="D438" s="6"/>
    </row>
    <row r="439" spans="1:4" s="178" customFormat="1" ht="18.75" customHeight="1">
      <c r="A439" s="187" t="s">
        <v>143</v>
      </c>
      <c r="B439" s="188">
        <f t="shared" si="7"/>
        <v>2628</v>
      </c>
      <c r="C439" s="188">
        <f>SUM(C440:C452)</f>
        <v>1312</v>
      </c>
      <c r="D439" s="188">
        <f>SUM(D440:D452)</f>
        <v>1316</v>
      </c>
    </row>
    <row r="440" spans="1:4" s="178" customFormat="1" ht="18.75" customHeight="1">
      <c r="A440" s="187" t="s">
        <v>188</v>
      </c>
      <c r="B440" s="188">
        <f t="shared" si="7"/>
        <v>1342</v>
      </c>
      <c r="C440" s="6">
        <v>1312</v>
      </c>
      <c r="D440" s="188">
        <v>30</v>
      </c>
    </row>
    <row r="441" spans="1:4" s="178" customFormat="1" ht="18.75" customHeight="1">
      <c r="A441" s="187" t="s">
        <v>427</v>
      </c>
      <c r="B441" s="188">
        <f t="shared" si="7"/>
        <v>0</v>
      </c>
      <c r="C441" s="188"/>
      <c r="D441" s="188"/>
    </row>
    <row r="442" spans="1:4" s="178" customFormat="1" ht="18.75" customHeight="1">
      <c r="A442" s="187" t="s">
        <v>428</v>
      </c>
      <c r="B442" s="188">
        <f t="shared" si="7"/>
        <v>9</v>
      </c>
      <c r="C442" s="188"/>
      <c r="D442" s="6">
        <v>9</v>
      </c>
    </row>
    <row r="443" spans="1:4" s="178" customFormat="1" ht="18.75" customHeight="1">
      <c r="A443" s="187" t="s">
        <v>429</v>
      </c>
      <c r="B443" s="188">
        <f t="shared" si="7"/>
        <v>0</v>
      </c>
      <c r="C443" s="188"/>
      <c r="D443" s="188"/>
    </row>
    <row r="444" spans="1:4" s="178" customFormat="1" ht="18.75" customHeight="1">
      <c r="A444" s="187" t="s">
        <v>430</v>
      </c>
      <c r="B444" s="188">
        <f t="shared" si="7"/>
        <v>0</v>
      </c>
      <c r="C444" s="188"/>
      <c r="D444" s="188"/>
    </row>
    <row r="445" spans="1:4" s="178" customFormat="1" ht="18.75" customHeight="1">
      <c r="A445" s="187" t="s">
        <v>431</v>
      </c>
      <c r="B445" s="188">
        <f t="shared" si="7"/>
        <v>0</v>
      </c>
      <c r="C445" s="188"/>
      <c r="D445" s="188"/>
    </row>
    <row r="446" spans="1:4" s="178" customFormat="1" ht="18.75" customHeight="1">
      <c r="A446" s="187" t="s">
        <v>432</v>
      </c>
      <c r="B446" s="188">
        <f t="shared" si="7"/>
        <v>10</v>
      </c>
      <c r="C446" s="188"/>
      <c r="D446" s="188">
        <v>10</v>
      </c>
    </row>
    <row r="447" spans="1:4" s="178" customFormat="1" ht="18.75" customHeight="1">
      <c r="A447" s="187" t="s">
        <v>433</v>
      </c>
      <c r="B447" s="188">
        <f t="shared" si="7"/>
        <v>0</v>
      </c>
      <c r="C447" s="188"/>
      <c r="D447" s="188"/>
    </row>
    <row r="448" spans="1:4" s="177" customFormat="1" ht="18.75" customHeight="1">
      <c r="A448" s="187" t="s">
        <v>434</v>
      </c>
      <c r="B448" s="188">
        <f t="shared" si="7"/>
        <v>0</v>
      </c>
      <c r="C448" s="188"/>
      <c r="D448" s="188"/>
    </row>
    <row r="449" spans="1:4" s="178" customFormat="1" ht="18.75" customHeight="1">
      <c r="A449" s="187" t="s">
        <v>435</v>
      </c>
      <c r="B449" s="188">
        <f t="shared" si="7"/>
        <v>0</v>
      </c>
      <c r="C449" s="188"/>
      <c r="D449" s="188"/>
    </row>
    <row r="450" spans="1:4" s="178" customFormat="1" ht="18.75" customHeight="1">
      <c r="A450" s="187" t="s">
        <v>436</v>
      </c>
      <c r="B450" s="188">
        <f t="shared" si="7"/>
        <v>48</v>
      </c>
      <c r="C450" s="188"/>
      <c r="D450" s="188">
        <v>48</v>
      </c>
    </row>
    <row r="451" spans="1:4" s="178" customFormat="1" ht="18.75" customHeight="1">
      <c r="A451" s="187" t="s">
        <v>437</v>
      </c>
      <c r="B451" s="188">
        <f t="shared" si="7"/>
        <v>19</v>
      </c>
      <c r="C451" s="188"/>
      <c r="D451" s="188">
        <v>19</v>
      </c>
    </row>
    <row r="452" spans="1:4" s="178" customFormat="1" ht="18.75" customHeight="1">
      <c r="A452" s="187" t="s">
        <v>438</v>
      </c>
      <c r="B452" s="188">
        <f t="shared" si="7"/>
        <v>1200</v>
      </c>
      <c r="C452" s="188"/>
      <c r="D452" s="188">
        <v>1200</v>
      </c>
    </row>
    <row r="453" spans="1:4" s="178" customFormat="1" ht="18.75" customHeight="1">
      <c r="A453" s="187" t="s">
        <v>144</v>
      </c>
      <c r="B453" s="188">
        <f t="shared" si="7"/>
        <v>0</v>
      </c>
      <c r="C453" s="188">
        <f>SUM(C454:C454)</f>
        <v>0</v>
      </c>
      <c r="D453" s="188">
        <f>SUM(D454:D454)</f>
        <v>0</v>
      </c>
    </row>
    <row r="454" spans="1:4" s="178" customFormat="1" ht="18.75" customHeight="1">
      <c r="A454" s="187" t="s">
        <v>188</v>
      </c>
      <c r="B454" s="188">
        <f t="shared" si="7"/>
        <v>0</v>
      </c>
      <c r="C454" s="188"/>
      <c r="D454" s="188"/>
    </row>
    <row r="455" spans="1:4" s="178" customFormat="1" ht="18.75" customHeight="1">
      <c r="A455" s="187" t="s">
        <v>439</v>
      </c>
      <c r="B455" s="188"/>
      <c r="C455" s="188"/>
      <c r="D455" s="188"/>
    </row>
    <row r="456" spans="1:4" s="178" customFormat="1" ht="18.75" customHeight="1">
      <c r="A456" s="187" t="s">
        <v>145</v>
      </c>
      <c r="B456" s="188">
        <f t="shared" si="7"/>
        <v>4980</v>
      </c>
      <c r="C456" s="188">
        <f>SUM(C457:C462)</f>
        <v>764</v>
      </c>
      <c r="D456" s="188">
        <f>SUM(D457:D462)</f>
        <v>4216</v>
      </c>
    </row>
    <row r="457" spans="1:4" s="178" customFormat="1" ht="18.75" customHeight="1">
      <c r="A457" s="187" t="s">
        <v>188</v>
      </c>
      <c r="B457" s="188">
        <f t="shared" ref="B457:B514" si="8">SUM(C457:D457)</f>
        <v>87</v>
      </c>
      <c r="C457" s="188">
        <v>62</v>
      </c>
      <c r="D457" s="188">
        <v>25</v>
      </c>
    </row>
    <row r="458" spans="1:4" s="178" customFormat="1" ht="18.75" customHeight="1">
      <c r="A458" s="256" t="s">
        <v>861</v>
      </c>
      <c r="B458" s="188"/>
      <c r="C458" s="188">
        <v>1</v>
      </c>
      <c r="D458" s="188"/>
    </row>
    <row r="459" spans="1:4" s="178" customFormat="1" ht="18.75" customHeight="1">
      <c r="A459" s="187" t="s">
        <v>440</v>
      </c>
      <c r="B459" s="188">
        <f t="shared" si="8"/>
        <v>3700</v>
      </c>
      <c r="C459" s="188"/>
      <c r="D459" s="188">
        <v>3700</v>
      </c>
    </row>
    <row r="460" spans="1:4" s="178" customFormat="1" ht="18.75" customHeight="1">
      <c r="A460" s="187" t="s">
        <v>441</v>
      </c>
      <c r="B460" s="188">
        <f t="shared" si="8"/>
        <v>0</v>
      </c>
      <c r="C460" s="188"/>
      <c r="D460" s="188"/>
    </row>
    <row r="461" spans="1:4" s="177" customFormat="1" ht="18.75" customHeight="1">
      <c r="A461" s="187" t="s">
        <v>442</v>
      </c>
      <c r="B461" s="188">
        <f t="shared" si="8"/>
        <v>491</v>
      </c>
      <c r="C461" s="188"/>
      <c r="D461" s="188">
        <v>491</v>
      </c>
    </row>
    <row r="462" spans="1:4" s="178" customFormat="1" ht="18.75" customHeight="1">
      <c r="A462" s="187" t="s">
        <v>443</v>
      </c>
      <c r="B462" s="188">
        <f t="shared" si="8"/>
        <v>701</v>
      </c>
      <c r="C462" s="188">
        <v>701</v>
      </c>
      <c r="D462" s="188"/>
    </row>
    <row r="463" spans="1:4" s="177" customFormat="1" ht="18.75" customHeight="1">
      <c r="A463" s="187" t="s">
        <v>444</v>
      </c>
      <c r="B463" s="188">
        <f t="shared" si="8"/>
        <v>8140</v>
      </c>
      <c r="C463" s="188">
        <f>SUM(C464:C465)</f>
        <v>5875</v>
      </c>
      <c r="D463" s="188">
        <f>SUM(D464:D465)</f>
        <v>2265</v>
      </c>
    </row>
    <row r="464" spans="1:4" s="178" customFormat="1" ht="18.75" customHeight="1">
      <c r="A464" s="187" t="s">
        <v>445</v>
      </c>
      <c r="B464" s="188">
        <f t="shared" si="8"/>
        <v>6884</v>
      </c>
      <c r="C464" s="188">
        <v>5875</v>
      </c>
      <c r="D464" s="188">
        <v>1009</v>
      </c>
    </row>
    <row r="465" spans="1:4" s="178" customFormat="1" ht="18.75" customHeight="1">
      <c r="A465" s="187" t="s">
        <v>446</v>
      </c>
      <c r="B465" s="188">
        <f t="shared" si="8"/>
        <v>1256</v>
      </c>
      <c r="C465" s="188"/>
      <c r="D465" s="188">
        <v>1256</v>
      </c>
    </row>
    <row r="466" spans="1:4" s="178" customFormat="1" ht="18.75" customHeight="1">
      <c r="A466" s="187" t="s">
        <v>147</v>
      </c>
      <c r="B466" s="188">
        <f t="shared" si="8"/>
        <v>0</v>
      </c>
      <c r="C466" s="188">
        <f>C468</f>
        <v>0</v>
      </c>
      <c r="D466" s="188">
        <f>SUM(D467:D468)</f>
        <v>0</v>
      </c>
    </row>
    <row r="467" spans="1:4" s="177" customFormat="1" ht="18.75" customHeight="1">
      <c r="A467" s="187" t="s">
        <v>447</v>
      </c>
      <c r="B467" s="188">
        <f t="shared" si="8"/>
        <v>0</v>
      </c>
      <c r="C467" s="188"/>
      <c r="D467" s="188"/>
    </row>
    <row r="468" spans="1:4" s="178" customFormat="1" ht="18.75" customHeight="1">
      <c r="A468" s="187" t="s">
        <v>448</v>
      </c>
      <c r="B468" s="188">
        <f t="shared" si="8"/>
        <v>0</v>
      </c>
      <c r="C468" s="188"/>
      <c r="D468" s="188"/>
    </row>
    <row r="469" spans="1:4" s="178" customFormat="1" ht="18.75" customHeight="1">
      <c r="A469" s="187" t="s">
        <v>148</v>
      </c>
      <c r="B469" s="188">
        <f t="shared" si="8"/>
        <v>0</v>
      </c>
      <c r="C469" s="188"/>
      <c r="D469" s="188"/>
    </row>
    <row r="470" spans="1:4" s="178" customFormat="1" ht="18.75" customHeight="1">
      <c r="A470" s="185" t="s">
        <v>149</v>
      </c>
      <c r="B470" s="186">
        <f t="shared" si="8"/>
        <v>3456</v>
      </c>
      <c r="C470" s="186">
        <f>SUM(C471,C479,C481)</f>
        <v>1582</v>
      </c>
      <c r="D470" s="186">
        <f>SUM(D471,D479,D481)</f>
        <v>1874</v>
      </c>
    </row>
    <row r="471" spans="1:4" s="177" customFormat="1" ht="18.75" customHeight="1">
      <c r="A471" s="187" t="s">
        <v>150</v>
      </c>
      <c r="B471" s="188">
        <f t="shared" si="8"/>
        <v>3242</v>
      </c>
      <c r="C471" s="188">
        <f>SUM(C472:C478)</f>
        <v>1582</v>
      </c>
      <c r="D471" s="188">
        <f>SUM(D472:D478)</f>
        <v>1660</v>
      </c>
    </row>
    <row r="472" spans="1:4" s="1" customFormat="1" ht="20.100000000000001" customHeight="1">
      <c r="A472" s="187" t="s">
        <v>188</v>
      </c>
      <c r="B472" s="188">
        <f t="shared" si="8"/>
        <v>482</v>
      </c>
      <c r="C472" s="6">
        <v>269</v>
      </c>
      <c r="D472" s="188">
        <v>213</v>
      </c>
    </row>
    <row r="473" spans="1:4" s="178" customFormat="1" ht="18.75" customHeight="1">
      <c r="A473" s="187" t="s">
        <v>449</v>
      </c>
      <c r="B473" s="188">
        <f t="shared" si="8"/>
        <v>0</v>
      </c>
      <c r="C473" s="6"/>
      <c r="D473" s="188"/>
    </row>
    <row r="474" spans="1:4" s="178" customFormat="1" ht="18.75" customHeight="1">
      <c r="A474" s="187" t="s">
        <v>450</v>
      </c>
      <c r="B474" s="188">
        <f t="shared" si="8"/>
        <v>1055</v>
      </c>
      <c r="C474" s="188"/>
      <c r="D474" s="6">
        <v>1055</v>
      </c>
    </row>
    <row r="475" spans="1:4" s="178" customFormat="1" ht="18.75" customHeight="1">
      <c r="A475" s="256" t="s">
        <v>872</v>
      </c>
      <c r="B475" s="188"/>
      <c r="C475" s="188">
        <v>10</v>
      </c>
      <c r="D475" s="6"/>
    </row>
    <row r="476" spans="1:4" ht="21" customHeight="1">
      <c r="A476" s="187" t="s">
        <v>451</v>
      </c>
      <c r="B476" s="188">
        <f t="shared" si="8"/>
        <v>1675</v>
      </c>
      <c r="C476" s="188">
        <v>1303</v>
      </c>
      <c r="D476" s="188">
        <v>372</v>
      </c>
    </row>
    <row r="477" spans="1:4" ht="21" customHeight="1">
      <c r="A477" s="187" t="s">
        <v>452</v>
      </c>
      <c r="B477" s="188">
        <f t="shared" si="8"/>
        <v>0</v>
      </c>
      <c r="C477" s="188"/>
      <c r="D477" s="188"/>
    </row>
    <row r="478" spans="1:4" ht="21" customHeight="1">
      <c r="A478" s="187" t="s">
        <v>453</v>
      </c>
      <c r="B478" s="188">
        <f t="shared" si="8"/>
        <v>20</v>
      </c>
      <c r="C478" s="188"/>
      <c r="D478" s="188">
        <v>20</v>
      </c>
    </row>
    <row r="479" spans="1:4" ht="21" customHeight="1">
      <c r="A479" s="187" t="s">
        <v>151</v>
      </c>
      <c r="B479" s="188">
        <f t="shared" si="8"/>
        <v>0</v>
      </c>
      <c r="C479" s="188">
        <f>C480</f>
        <v>0</v>
      </c>
      <c r="D479" s="188">
        <f>D480</f>
        <v>0</v>
      </c>
    </row>
    <row r="480" spans="1:4" ht="21" customHeight="1">
      <c r="A480" s="187" t="s">
        <v>454</v>
      </c>
      <c r="B480" s="188">
        <f t="shared" si="8"/>
        <v>0</v>
      </c>
      <c r="C480" s="188"/>
      <c r="D480" s="188"/>
    </row>
    <row r="481" spans="1:4" ht="21" customHeight="1">
      <c r="A481" s="187" t="s">
        <v>153</v>
      </c>
      <c r="B481" s="188">
        <f t="shared" si="8"/>
        <v>214</v>
      </c>
      <c r="C481" s="188">
        <f>SUM(C482:C483)</f>
        <v>0</v>
      </c>
      <c r="D481" s="188">
        <f>SUM(D482:D483)</f>
        <v>214</v>
      </c>
    </row>
    <row r="482" spans="1:4" ht="21" customHeight="1">
      <c r="A482" s="187" t="s">
        <v>455</v>
      </c>
      <c r="B482" s="188">
        <f t="shared" si="8"/>
        <v>214</v>
      </c>
      <c r="C482" s="188"/>
      <c r="D482" s="188">
        <v>214</v>
      </c>
    </row>
    <row r="483" spans="1:4" ht="21" customHeight="1">
      <c r="A483" s="187" t="s">
        <v>456</v>
      </c>
      <c r="B483" s="188">
        <f t="shared" si="8"/>
        <v>0</v>
      </c>
      <c r="C483" s="188"/>
      <c r="D483" s="188"/>
    </row>
    <row r="484" spans="1:4" ht="21" customHeight="1">
      <c r="A484" s="185" t="s">
        <v>154</v>
      </c>
      <c r="B484" s="186">
        <f t="shared" si="8"/>
        <v>1055</v>
      </c>
      <c r="C484" s="186">
        <f>SUM(C485,C488,C491,C494)</f>
        <v>5</v>
      </c>
      <c r="D484" s="186">
        <f>SUM(D485,D488,D491,D494)</f>
        <v>1050</v>
      </c>
    </row>
    <row r="485" spans="1:4" ht="21" customHeight="1">
      <c r="A485" s="187" t="s">
        <v>155</v>
      </c>
      <c r="B485" s="188">
        <f t="shared" si="8"/>
        <v>5</v>
      </c>
      <c r="C485" s="188">
        <f>SUM(C486:C487)</f>
        <v>5</v>
      </c>
      <c r="D485" s="188">
        <f>SUM(D486:D487)</f>
        <v>0</v>
      </c>
    </row>
    <row r="486" spans="1:4" ht="21" customHeight="1">
      <c r="A486" s="187" t="s">
        <v>188</v>
      </c>
      <c r="B486" s="188">
        <f t="shared" si="8"/>
        <v>5</v>
      </c>
      <c r="C486" s="188">
        <v>5</v>
      </c>
      <c r="D486" s="188"/>
    </row>
    <row r="487" spans="1:4" ht="21" customHeight="1">
      <c r="A487" s="187" t="s">
        <v>457</v>
      </c>
      <c r="B487" s="188">
        <f t="shared" si="8"/>
        <v>0</v>
      </c>
      <c r="C487" s="188"/>
      <c r="D487" s="188"/>
    </row>
    <row r="488" spans="1:4" ht="21" customHeight="1">
      <c r="A488" s="187" t="s">
        <v>156</v>
      </c>
      <c r="B488" s="188">
        <f t="shared" si="8"/>
        <v>0</v>
      </c>
      <c r="C488" s="188">
        <f>SUM(C489:C490)</f>
        <v>0</v>
      </c>
      <c r="D488" s="188">
        <f>SUM(D489:D490)</f>
        <v>0</v>
      </c>
    </row>
    <row r="489" spans="1:4" ht="21" customHeight="1">
      <c r="A489" s="187" t="s">
        <v>188</v>
      </c>
      <c r="B489" s="188">
        <f t="shared" si="8"/>
        <v>0</v>
      </c>
      <c r="C489" s="188"/>
      <c r="D489" s="188"/>
    </row>
    <row r="490" spans="1:4" ht="21" customHeight="1">
      <c r="A490" s="187" t="s">
        <v>458</v>
      </c>
      <c r="B490" s="188">
        <f t="shared" si="8"/>
        <v>0</v>
      </c>
      <c r="C490" s="188"/>
      <c r="D490" s="188"/>
    </row>
    <row r="491" spans="1:4" ht="21" customHeight="1">
      <c r="A491" s="187" t="s">
        <v>157</v>
      </c>
      <c r="B491" s="188">
        <f t="shared" si="8"/>
        <v>1050</v>
      </c>
      <c r="C491" s="188">
        <f>SUM(C492:C493)</f>
        <v>0</v>
      </c>
      <c r="D491" s="188">
        <f>SUM(D492:D493)</f>
        <v>1050</v>
      </c>
    </row>
    <row r="492" spans="1:4" ht="21" customHeight="1">
      <c r="A492" s="187" t="s">
        <v>459</v>
      </c>
      <c r="B492" s="188">
        <f t="shared" si="8"/>
        <v>1000</v>
      </c>
      <c r="C492" s="188"/>
      <c r="D492" s="188">
        <v>1000</v>
      </c>
    </row>
    <row r="493" spans="1:4" ht="21" customHeight="1">
      <c r="A493" s="187" t="s">
        <v>460</v>
      </c>
      <c r="B493" s="188">
        <f t="shared" si="8"/>
        <v>50</v>
      </c>
      <c r="C493" s="188"/>
      <c r="D493" s="188">
        <v>50</v>
      </c>
    </row>
    <row r="494" spans="1:4" ht="21" customHeight="1">
      <c r="A494" s="187" t="s">
        <v>461</v>
      </c>
      <c r="B494" s="188"/>
      <c r="C494" s="188"/>
      <c r="D494" s="188"/>
    </row>
    <row r="495" spans="1:4" ht="21" customHeight="1">
      <c r="A495" s="185" t="s">
        <v>159</v>
      </c>
      <c r="B495" s="186">
        <f t="shared" si="8"/>
        <v>406</v>
      </c>
      <c r="C495" s="186">
        <f>SUM(C496,C500)</f>
        <v>380</v>
      </c>
      <c r="D495" s="186">
        <f>SUM(D496,D500)</f>
        <v>26</v>
      </c>
    </row>
    <row r="496" spans="1:4" ht="21" customHeight="1">
      <c r="A496" s="187" t="s">
        <v>160</v>
      </c>
      <c r="B496" s="188">
        <f t="shared" si="8"/>
        <v>406</v>
      </c>
      <c r="C496" s="188">
        <f>SUM(C497:C499)</f>
        <v>380</v>
      </c>
      <c r="D496" s="188">
        <f>SUM(D497:D499)</f>
        <v>26</v>
      </c>
    </row>
    <row r="497" spans="1:4" ht="21" customHeight="1">
      <c r="A497" s="187" t="s">
        <v>188</v>
      </c>
      <c r="B497" s="188">
        <f t="shared" si="8"/>
        <v>406</v>
      </c>
      <c r="C497" s="188">
        <v>380</v>
      </c>
      <c r="D497" s="188">
        <v>26</v>
      </c>
    </row>
    <row r="498" spans="1:4" ht="21" customHeight="1">
      <c r="A498" s="187" t="s">
        <v>195</v>
      </c>
      <c r="B498" s="188">
        <f t="shared" si="8"/>
        <v>0</v>
      </c>
      <c r="C498" s="188"/>
      <c r="D498" s="188"/>
    </row>
    <row r="499" spans="1:4" ht="21" customHeight="1">
      <c r="A499" s="187" t="s">
        <v>462</v>
      </c>
      <c r="B499" s="188">
        <f t="shared" si="8"/>
        <v>0</v>
      </c>
      <c r="C499" s="188"/>
      <c r="D499" s="188"/>
    </row>
    <row r="500" spans="1:4" ht="21" customHeight="1">
      <c r="A500" s="187" t="s">
        <v>162</v>
      </c>
      <c r="B500" s="188">
        <f t="shared" si="8"/>
        <v>0</v>
      </c>
      <c r="C500" s="188"/>
      <c r="D500" s="188"/>
    </row>
    <row r="501" spans="1:4" ht="21" customHeight="1">
      <c r="A501" s="185" t="s">
        <v>163</v>
      </c>
      <c r="B501" s="186">
        <f t="shared" si="8"/>
        <v>1622</v>
      </c>
      <c r="C501" s="186">
        <f>SUM(C502,C511,C516)</f>
        <v>1026</v>
      </c>
      <c r="D501" s="186">
        <f>SUM(D502,D511,D516)</f>
        <v>596</v>
      </c>
    </row>
    <row r="502" spans="1:4" ht="21" customHeight="1">
      <c r="A502" s="187" t="s">
        <v>463</v>
      </c>
      <c r="B502" s="188">
        <f t="shared" si="8"/>
        <v>1514</v>
      </c>
      <c r="C502" s="188">
        <f>SUM(C503:C510)</f>
        <v>968</v>
      </c>
      <c r="D502" s="188">
        <f>SUM(D503:D510)</f>
        <v>546</v>
      </c>
    </row>
    <row r="503" spans="1:4" ht="21" customHeight="1">
      <c r="A503" s="187" t="s">
        <v>188</v>
      </c>
      <c r="B503" s="188">
        <f t="shared" si="8"/>
        <v>1013</v>
      </c>
      <c r="C503" s="6">
        <v>968</v>
      </c>
      <c r="D503" s="188">
        <v>45</v>
      </c>
    </row>
    <row r="504" spans="1:4" ht="21" customHeight="1">
      <c r="A504" s="187" t="s">
        <v>189</v>
      </c>
      <c r="B504" s="188">
        <f t="shared" si="8"/>
        <v>0</v>
      </c>
      <c r="C504" s="188"/>
      <c r="D504" s="188"/>
    </row>
    <row r="505" spans="1:4" ht="21" customHeight="1">
      <c r="A505" s="187" t="s">
        <v>198</v>
      </c>
      <c r="B505" s="188">
        <f t="shared" si="8"/>
        <v>0</v>
      </c>
      <c r="C505" s="188"/>
      <c r="D505" s="188"/>
    </row>
    <row r="506" spans="1:4" ht="21" customHeight="1">
      <c r="A506" s="187" t="s">
        <v>783</v>
      </c>
      <c r="B506" s="188">
        <f t="shared" si="8"/>
        <v>0</v>
      </c>
      <c r="C506" s="188"/>
      <c r="D506" s="188"/>
    </row>
    <row r="507" spans="1:4" ht="21" customHeight="1">
      <c r="A507" s="187" t="s">
        <v>784</v>
      </c>
      <c r="B507" s="188">
        <f t="shared" si="8"/>
        <v>0</v>
      </c>
      <c r="C507" s="188"/>
      <c r="D507" s="188"/>
    </row>
    <row r="508" spans="1:4" ht="21" customHeight="1">
      <c r="A508" s="187" t="s">
        <v>785</v>
      </c>
      <c r="B508" s="188">
        <f t="shared" si="8"/>
        <v>0</v>
      </c>
      <c r="C508" s="188"/>
      <c r="D508" s="188"/>
    </row>
    <row r="509" spans="1:4" ht="21" customHeight="1">
      <c r="A509" s="187" t="s">
        <v>195</v>
      </c>
      <c r="B509" s="188">
        <f t="shared" si="8"/>
        <v>0</v>
      </c>
      <c r="C509" s="188"/>
      <c r="D509" s="188"/>
    </row>
    <row r="510" spans="1:4" ht="21" customHeight="1">
      <c r="A510" s="187" t="s">
        <v>464</v>
      </c>
      <c r="B510" s="188">
        <f t="shared" si="8"/>
        <v>501</v>
      </c>
      <c r="C510" s="188"/>
      <c r="D510" s="188">
        <v>501</v>
      </c>
    </row>
    <row r="511" spans="1:4" ht="21" customHeight="1">
      <c r="A511" s="193" t="s">
        <v>165</v>
      </c>
      <c r="B511" s="188">
        <f t="shared" si="8"/>
        <v>108</v>
      </c>
      <c r="C511" s="194">
        <f>SUM(C512:C514)</f>
        <v>58</v>
      </c>
      <c r="D511" s="194">
        <f>SUM(D512:D514)</f>
        <v>50</v>
      </c>
    </row>
    <row r="512" spans="1:4" ht="21" customHeight="1">
      <c r="A512" s="193" t="s">
        <v>465</v>
      </c>
      <c r="B512" s="188">
        <f t="shared" si="8"/>
        <v>88</v>
      </c>
      <c r="C512" s="194">
        <v>58</v>
      </c>
      <c r="D512" s="194">
        <v>30</v>
      </c>
    </row>
    <row r="513" spans="1:4" ht="21" customHeight="1">
      <c r="A513" s="193" t="s">
        <v>466</v>
      </c>
      <c r="B513" s="188">
        <f t="shared" si="8"/>
        <v>0</v>
      </c>
      <c r="C513" s="194"/>
      <c r="D513" s="188"/>
    </row>
    <row r="514" spans="1:4" ht="21" customHeight="1">
      <c r="A514" s="193" t="s">
        <v>467</v>
      </c>
      <c r="B514" s="188">
        <f t="shared" si="8"/>
        <v>20</v>
      </c>
      <c r="C514" s="194"/>
      <c r="D514" s="188">
        <v>20</v>
      </c>
    </row>
    <row r="515" spans="1:4" ht="21" customHeight="1">
      <c r="A515" s="193" t="s">
        <v>468</v>
      </c>
      <c r="B515" s="188"/>
      <c r="C515" s="194"/>
      <c r="D515" s="188"/>
    </row>
    <row r="516" spans="1:4" ht="21" customHeight="1">
      <c r="A516" s="193" t="s">
        <v>469</v>
      </c>
      <c r="B516" s="188"/>
      <c r="C516" s="194"/>
      <c r="D516" s="188"/>
    </row>
    <row r="517" spans="1:4" ht="21" customHeight="1">
      <c r="A517" s="195" t="s">
        <v>166</v>
      </c>
      <c r="B517" s="186">
        <f t="shared" ref="B517:B564" si="9">SUM(C517:D517)</f>
        <v>7551</v>
      </c>
      <c r="C517" s="196">
        <f>SUM(C518,C522,C524)</f>
        <v>5805</v>
      </c>
      <c r="D517" s="196">
        <f>SUM(D518,D522,D524)</f>
        <v>1746</v>
      </c>
    </row>
    <row r="518" spans="1:4" ht="21" customHeight="1">
      <c r="A518" s="193" t="s">
        <v>167</v>
      </c>
      <c r="B518" s="188">
        <f t="shared" si="9"/>
        <v>1737</v>
      </c>
      <c r="C518" s="188">
        <f>SUM(C519:C521)</f>
        <v>0</v>
      </c>
      <c r="D518" s="188">
        <f>SUM(D519:D521)</f>
        <v>1737</v>
      </c>
    </row>
    <row r="519" spans="1:4" ht="21" customHeight="1">
      <c r="A519" s="193" t="s">
        <v>470</v>
      </c>
      <c r="B519" s="188">
        <f t="shared" si="9"/>
        <v>1057</v>
      </c>
      <c r="C519" s="188"/>
      <c r="D519" s="188">
        <v>1057</v>
      </c>
    </row>
    <row r="520" spans="1:4" ht="21" customHeight="1">
      <c r="A520" s="286" t="s">
        <v>873</v>
      </c>
      <c r="B520" s="188">
        <f t="shared" si="9"/>
        <v>680</v>
      </c>
      <c r="C520" s="188"/>
      <c r="D520" s="188">
        <v>680</v>
      </c>
    </row>
    <row r="521" spans="1:4" ht="21" customHeight="1">
      <c r="A521" s="193" t="s">
        <v>471</v>
      </c>
      <c r="B521" s="188">
        <f t="shared" si="9"/>
        <v>0</v>
      </c>
      <c r="C521" s="188"/>
      <c r="D521" s="188"/>
    </row>
    <row r="522" spans="1:4" ht="21" customHeight="1">
      <c r="A522" s="193" t="s">
        <v>168</v>
      </c>
      <c r="B522" s="188">
        <f t="shared" si="9"/>
        <v>5763</v>
      </c>
      <c r="C522" s="194">
        <f>C523</f>
        <v>5763</v>
      </c>
      <c r="D522" s="194">
        <f>D523</f>
        <v>0</v>
      </c>
    </row>
    <row r="523" spans="1:4" ht="21" customHeight="1">
      <c r="A523" s="193" t="s">
        <v>472</v>
      </c>
      <c r="B523" s="188">
        <f t="shared" si="9"/>
        <v>5763</v>
      </c>
      <c r="C523" s="194">
        <v>5763</v>
      </c>
      <c r="D523" s="188"/>
    </row>
    <row r="524" spans="1:4" ht="21" customHeight="1">
      <c r="A524" s="193" t="s">
        <v>169</v>
      </c>
      <c r="B524" s="188">
        <f t="shared" si="9"/>
        <v>51</v>
      </c>
      <c r="C524" s="194">
        <f>SUM(C525:C526)</f>
        <v>42</v>
      </c>
      <c r="D524" s="194">
        <f>SUM(D525:D526)</f>
        <v>9</v>
      </c>
    </row>
    <row r="525" spans="1:4" ht="21" customHeight="1">
      <c r="A525" s="193" t="s">
        <v>473</v>
      </c>
      <c r="B525" s="188">
        <f t="shared" si="9"/>
        <v>0</v>
      </c>
      <c r="C525" s="194"/>
      <c r="D525" s="188"/>
    </row>
    <row r="526" spans="1:4" ht="21" customHeight="1">
      <c r="A526" s="193" t="s">
        <v>474</v>
      </c>
      <c r="B526" s="188">
        <f t="shared" si="9"/>
        <v>51</v>
      </c>
      <c r="C526" s="194">
        <v>42</v>
      </c>
      <c r="D526" s="188">
        <v>9</v>
      </c>
    </row>
    <row r="527" spans="1:4" ht="21" customHeight="1">
      <c r="A527" s="195" t="s">
        <v>475</v>
      </c>
      <c r="B527" s="186">
        <f t="shared" si="9"/>
        <v>359</v>
      </c>
      <c r="C527" s="196">
        <f>SUM(C528,C533)</f>
        <v>158</v>
      </c>
      <c r="D527" s="196">
        <f>SUM(D528,D533)</f>
        <v>201</v>
      </c>
    </row>
    <row r="528" spans="1:4" ht="21" customHeight="1">
      <c r="A528" s="193" t="s">
        <v>171</v>
      </c>
      <c r="B528" s="188">
        <f t="shared" si="9"/>
        <v>266</v>
      </c>
      <c r="C528" s="194">
        <f>SUM(C529:C532)</f>
        <v>158</v>
      </c>
      <c r="D528" s="194">
        <f>SUM(D529:D532)</f>
        <v>108</v>
      </c>
    </row>
    <row r="529" spans="1:4" s="177" customFormat="1" ht="21" customHeight="1">
      <c r="A529" s="193" t="s">
        <v>188</v>
      </c>
      <c r="B529" s="188">
        <f t="shared" si="9"/>
        <v>166</v>
      </c>
      <c r="C529" s="194">
        <v>158</v>
      </c>
      <c r="D529" s="188">
        <v>8</v>
      </c>
    </row>
    <row r="530" spans="1:4" ht="21" customHeight="1">
      <c r="A530" s="193" t="s">
        <v>476</v>
      </c>
      <c r="B530" s="188">
        <f t="shared" si="9"/>
        <v>100</v>
      </c>
      <c r="C530" s="194"/>
      <c r="D530" s="188">
        <v>100</v>
      </c>
    </row>
    <row r="531" spans="1:4" ht="21" customHeight="1">
      <c r="A531" s="193" t="s">
        <v>195</v>
      </c>
      <c r="B531" s="188">
        <f t="shared" si="9"/>
        <v>0</v>
      </c>
      <c r="C531" s="194"/>
      <c r="D531" s="188"/>
    </row>
    <row r="532" spans="1:4" ht="21" customHeight="1">
      <c r="A532" s="193" t="s">
        <v>477</v>
      </c>
      <c r="B532" s="188">
        <f t="shared" si="9"/>
        <v>0</v>
      </c>
      <c r="C532" s="194"/>
      <c r="D532" s="188"/>
    </row>
    <row r="533" spans="1:4" ht="21" customHeight="1">
      <c r="A533" s="193" t="s">
        <v>172</v>
      </c>
      <c r="B533" s="188">
        <f t="shared" si="9"/>
        <v>93</v>
      </c>
      <c r="C533" s="194">
        <f>SUM(C534:C535)</f>
        <v>0</v>
      </c>
      <c r="D533" s="194">
        <f>SUM(D534:D535)</f>
        <v>93</v>
      </c>
    </row>
    <row r="534" spans="1:4" ht="21" customHeight="1">
      <c r="A534" s="193" t="s">
        <v>478</v>
      </c>
      <c r="B534" s="188">
        <f t="shared" si="9"/>
        <v>93</v>
      </c>
      <c r="C534" s="194"/>
      <c r="D534" s="194">
        <v>93</v>
      </c>
    </row>
    <row r="535" spans="1:4" ht="21" customHeight="1">
      <c r="A535" s="193" t="s">
        <v>479</v>
      </c>
      <c r="B535" s="188">
        <f t="shared" si="9"/>
        <v>0</v>
      </c>
      <c r="C535" s="194"/>
      <c r="D535" s="188"/>
    </row>
    <row r="536" spans="1:4" ht="21" customHeight="1">
      <c r="A536" s="195" t="s">
        <v>173</v>
      </c>
      <c r="B536" s="186">
        <f t="shared" si="9"/>
        <v>997</v>
      </c>
      <c r="C536" s="196">
        <f>SUM(C537,C542,C547,C549,C552,C545)</f>
        <v>793</v>
      </c>
      <c r="D536" s="196">
        <f>SUM(D537,D542,D547,D549,D552,D545)</f>
        <v>204</v>
      </c>
    </row>
    <row r="537" spans="1:4" ht="21" customHeight="1">
      <c r="A537" s="193" t="s">
        <v>174</v>
      </c>
      <c r="B537" s="188">
        <f t="shared" si="9"/>
        <v>337</v>
      </c>
      <c r="C537" s="188">
        <f>SUM(C538:C541)</f>
        <v>263</v>
      </c>
      <c r="D537" s="188">
        <f>SUM(D538:D541)</f>
        <v>74</v>
      </c>
    </row>
    <row r="538" spans="1:4" ht="21" customHeight="1">
      <c r="A538" s="193" t="s">
        <v>188</v>
      </c>
      <c r="B538" s="188">
        <f t="shared" si="9"/>
        <v>0</v>
      </c>
      <c r="C538" s="194"/>
      <c r="D538" s="188"/>
    </row>
    <row r="539" spans="1:4" ht="21" customHeight="1">
      <c r="A539" s="193" t="s">
        <v>786</v>
      </c>
      <c r="B539" s="188">
        <f t="shared" si="9"/>
        <v>0</v>
      </c>
      <c r="C539" s="194"/>
      <c r="D539" s="188"/>
    </row>
    <row r="540" spans="1:4" ht="21" customHeight="1">
      <c r="A540" s="193" t="s">
        <v>480</v>
      </c>
      <c r="B540" s="188">
        <f t="shared" si="9"/>
        <v>293</v>
      </c>
      <c r="C540" s="194">
        <v>263</v>
      </c>
      <c r="D540" s="188">
        <v>30</v>
      </c>
    </row>
    <row r="541" spans="1:4" ht="21" customHeight="1">
      <c r="A541" s="193" t="s">
        <v>481</v>
      </c>
      <c r="B541" s="188">
        <f t="shared" si="9"/>
        <v>44</v>
      </c>
      <c r="C541" s="194"/>
      <c r="D541" s="188">
        <v>44</v>
      </c>
    </row>
    <row r="542" spans="1:4" ht="21" customHeight="1">
      <c r="A542" s="193" t="s">
        <v>175</v>
      </c>
      <c r="B542" s="287">
        <f t="shared" si="9"/>
        <v>660</v>
      </c>
      <c r="C542" s="288">
        <f>SUM(C543:C544)</f>
        <v>530</v>
      </c>
      <c r="D542" s="288">
        <f>SUM(D543:D544)</f>
        <v>130</v>
      </c>
    </row>
    <row r="543" spans="1:4" ht="21" customHeight="1">
      <c r="A543" s="193" t="s">
        <v>188</v>
      </c>
      <c r="B543" s="188">
        <f t="shared" si="9"/>
        <v>660</v>
      </c>
      <c r="C543" s="194">
        <v>530</v>
      </c>
      <c r="D543" s="188">
        <v>130</v>
      </c>
    </row>
    <row r="544" spans="1:4" ht="21" customHeight="1">
      <c r="A544" s="193" t="s">
        <v>482</v>
      </c>
      <c r="B544" s="188">
        <f t="shared" si="9"/>
        <v>0</v>
      </c>
      <c r="C544" s="194"/>
      <c r="D544" s="188"/>
    </row>
    <row r="545" spans="1:4" ht="21" customHeight="1">
      <c r="A545" s="286" t="s">
        <v>874</v>
      </c>
      <c r="B545" s="287">
        <f>SUM(C545:D545)</f>
        <v>0</v>
      </c>
      <c r="C545" s="287">
        <f>SUM(C546)</f>
        <v>0</v>
      </c>
      <c r="D545" s="287">
        <f>SUM(D546)</f>
        <v>0</v>
      </c>
    </row>
    <row r="546" spans="1:4" ht="21" customHeight="1">
      <c r="A546" s="286" t="s">
        <v>875</v>
      </c>
      <c r="B546" s="188">
        <f>SUM(C546:D546)</f>
        <v>0</v>
      </c>
      <c r="C546" s="194"/>
      <c r="D546" s="188"/>
    </row>
    <row r="547" spans="1:4" ht="21" customHeight="1">
      <c r="A547" s="193" t="s">
        <v>176</v>
      </c>
      <c r="B547" s="188">
        <f t="shared" si="9"/>
        <v>0</v>
      </c>
      <c r="C547" s="194"/>
      <c r="D547" s="188">
        <f>SUM(D548)</f>
        <v>0</v>
      </c>
    </row>
    <row r="548" spans="1:4" ht="21" customHeight="1">
      <c r="A548" s="193" t="s">
        <v>483</v>
      </c>
      <c r="B548" s="188">
        <f t="shared" si="9"/>
        <v>0</v>
      </c>
      <c r="C548" s="194"/>
      <c r="D548" s="188"/>
    </row>
    <row r="549" spans="1:4" ht="21" customHeight="1">
      <c r="A549" s="193" t="s">
        <v>484</v>
      </c>
      <c r="B549" s="188">
        <f t="shared" si="9"/>
        <v>0</v>
      </c>
      <c r="C549" s="194"/>
      <c r="D549" s="188"/>
    </row>
    <row r="550" spans="1:4" ht="21" customHeight="1">
      <c r="A550" s="193" t="s">
        <v>485</v>
      </c>
      <c r="B550" s="188">
        <f t="shared" si="9"/>
        <v>0</v>
      </c>
      <c r="C550" s="194"/>
      <c r="D550" s="188"/>
    </row>
    <row r="551" spans="1:4" ht="21" customHeight="1">
      <c r="A551" s="193" t="s">
        <v>486</v>
      </c>
      <c r="B551" s="188">
        <f t="shared" si="9"/>
        <v>0</v>
      </c>
      <c r="C551" s="194"/>
      <c r="D551" s="188"/>
    </row>
    <row r="552" spans="1:4" ht="21" customHeight="1">
      <c r="A552" s="193" t="s">
        <v>177</v>
      </c>
      <c r="B552" s="188">
        <f t="shared" si="9"/>
        <v>0</v>
      </c>
      <c r="C552" s="194"/>
      <c r="D552" s="188"/>
    </row>
    <row r="553" spans="1:4" s="177" customFormat="1" ht="21" customHeight="1">
      <c r="A553" s="195" t="s">
        <v>178</v>
      </c>
      <c r="B553" s="186">
        <f t="shared" si="9"/>
        <v>3000</v>
      </c>
      <c r="C553" s="196">
        <f>C554</f>
        <v>0</v>
      </c>
      <c r="D553" s="196">
        <f>D554</f>
        <v>3000</v>
      </c>
    </row>
    <row r="554" spans="1:4" ht="21" customHeight="1">
      <c r="A554" s="193" t="s">
        <v>487</v>
      </c>
      <c r="B554" s="188">
        <f t="shared" si="9"/>
        <v>3000</v>
      </c>
      <c r="C554" s="194">
        <f>C555</f>
        <v>0</v>
      </c>
      <c r="D554" s="194">
        <f>D555</f>
        <v>3000</v>
      </c>
    </row>
    <row r="555" spans="1:4" ht="21" customHeight="1">
      <c r="A555" s="193" t="s">
        <v>488</v>
      </c>
      <c r="B555" s="188">
        <f t="shared" si="9"/>
        <v>3000</v>
      </c>
      <c r="C555" s="194"/>
      <c r="D555" s="188">
        <v>3000</v>
      </c>
    </row>
    <row r="556" spans="1:4" ht="21" customHeight="1">
      <c r="A556" s="195" t="s">
        <v>179</v>
      </c>
      <c r="B556" s="258">
        <f t="shared" si="9"/>
        <v>14583</v>
      </c>
      <c r="C556" s="196">
        <f>SUM(C557,C558)</f>
        <v>0</v>
      </c>
      <c r="D556" s="196">
        <f>SUM(D557,D558)</f>
        <v>14583</v>
      </c>
    </row>
    <row r="557" spans="1:4" ht="21" customHeight="1">
      <c r="A557" s="193" t="s">
        <v>180</v>
      </c>
      <c r="B557" s="188">
        <f t="shared" si="9"/>
        <v>0</v>
      </c>
      <c r="C557" s="194"/>
      <c r="D557" s="194"/>
    </row>
    <row r="558" spans="1:4" ht="21" customHeight="1">
      <c r="A558" s="193" t="s">
        <v>181</v>
      </c>
      <c r="B558" s="188">
        <f t="shared" si="9"/>
        <v>14583</v>
      </c>
      <c r="C558" s="194">
        <f>C559</f>
        <v>0</v>
      </c>
      <c r="D558" s="194">
        <f>D559</f>
        <v>14583</v>
      </c>
    </row>
    <row r="559" spans="1:4" ht="21" customHeight="1">
      <c r="A559" s="193" t="s">
        <v>489</v>
      </c>
      <c r="B559" s="188">
        <f t="shared" si="9"/>
        <v>14583</v>
      </c>
      <c r="C559" s="194"/>
      <c r="D559" s="188">
        <v>14583</v>
      </c>
    </row>
    <row r="560" spans="1:4" ht="21" customHeight="1">
      <c r="A560" s="195" t="s">
        <v>182</v>
      </c>
      <c r="B560" s="186">
        <f>SUM(B561)</f>
        <v>7622</v>
      </c>
      <c r="C560" s="186">
        <f>SUM(C561)</f>
        <v>0</v>
      </c>
      <c r="D560" s="186">
        <f>SUM(D561)</f>
        <v>7622</v>
      </c>
    </row>
    <row r="561" spans="1:4" ht="21" customHeight="1">
      <c r="A561" s="193" t="s">
        <v>490</v>
      </c>
      <c r="B561" s="188">
        <f t="shared" si="9"/>
        <v>7622</v>
      </c>
      <c r="C561" s="188">
        <f>SUM(C562:C563)</f>
        <v>0</v>
      </c>
      <c r="D561" s="188">
        <f>SUM(D562:D563)</f>
        <v>7622</v>
      </c>
    </row>
    <row r="562" spans="1:4" ht="21" customHeight="1">
      <c r="A562" s="193" t="s">
        <v>491</v>
      </c>
      <c r="B562" s="188">
        <f t="shared" si="9"/>
        <v>5522</v>
      </c>
      <c r="C562" s="194"/>
      <c r="D562" s="188">
        <v>5522</v>
      </c>
    </row>
    <row r="563" spans="1:4" ht="21" customHeight="1">
      <c r="A563" s="193" t="s">
        <v>492</v>
      </c>
      <c r="B563" s="188">
        <f t="shared" si="9"/>
        <v>2100</v>
      </c>
      <c r="C563" s="194"/>
      <c r="D563" s="188">
        <v>2100</v>
      </c>
    </row>
    <row r="564" spans="1:4" ht="21" customHeight="1">
      <c r="A564" s="197" t="s">
        <v>493</v>
      </c>
      <c r="B564" s="186">
        <f t="shared" si="9"/>
        <v>291655</v>
      </c>
      <c r="C564" s="186">
        <f>SUM(C4,C117,C118,C155,C184,C204,C238,C319,C372,C397,C412,C470,C484,C495,C501,C517,C527,C536,C553,C556,C560)</f>
        <v>127908</v>
      </c>
      <c r="D564" s="186">
        <f>SUM(D4,D117,D118,D155,D184,D204,D238,D319,D372,D397,D412,D470,D484,D495,D501,D517,D527,D536,D553,D556,D560)</f>
        <v>163747</v>
      </c>
    </row>
    <row r="565" spans="1:4" ht="21" customHeight="1">
      <c r="A565" s="198"/>
      <c r="B565" s="199"/>
      <c r="C565" s="199"/>
    </row>
    <row r="566" spans="1:4" ht="21" customHeight="1">
      <c r="A566" s="198"/>
      <c r="B566" s="199"/>
      <c r="C566" s="199"/>
    </row>
    <row r="567" spans="1:4" ht="21" customHeight="1">
      <c r="A567" s="198"/>
      <c r="B567" s="199"/>
      <c r="C567" s="199"/>
    </row>
    <row r="568" spans="1:4" ht="21" customHeight="1">
      <c r="A568" s="198"/>
      <c r="B568" s="199"/>
      <c r="C568" s="199"/>
    </row>
    <row r="569" spans="1:4" ht="21" customHeight="1">
      <c r="A569" s="198"/>
      <c r="B569" s="199"/>
      <c r="C569" s="199"/>
    </row>
    <row r="570" spans="1:4" ht="21" customHeight="1">
      <c r="A570" s="198"/>
      <c r="B570" s="199"/>
      <c r="C570" s="199"/>
    </row>
    <row r="571" spans="1:4" ht="21" customHeight="1">
      <c r="A571" s="198"/>
      <c r="B571" s="199"/>
      <c r="C571" s="199"/>
    </row>
    <row r="572" spans="1:4" ht="21" customHeight="1">
      <c r="A572" s="198"/>
      <c r="B572" s="199"/>
      <c r="C572" s="199"/>
    </row>
    <row r="573" spans="1:4" ht="21" customHeight="1">
      <c r="A573" s="198"/>
      <c r="B573" s="199"/>
      <c r="C573" s="199"/>
    </row>
    <row r="574" spans="1:4" ht="21" customHeight="1">
      <c r="A574" s="198"/>
      <c r="B574" s="199"/>
      <c r="C574" s="199"/>
    </row>
    <row r="575" spans="1:4" ht="21" customHeight="1">
      <c r="A575" s="198"/>
      <c r="B575" s="199"/>
      <c r="C575" s="199"/>
    </row>
    <row r="576" spans="1:4" ht="21" customHeight="1">
      <c r="A576" s="198"/>
      <c r="B576" s="199"/>
      <c r="C576" s="199"/>
    </row>
    <row r="577" spans="1:3" ht="21" customHeight="1">
      <c r="A577" s="198"/>
      <c r="B577" s="199"/>
      <c r="C577" s="199"/>
    </row>
    <row r="578" spans="1:3" ht="21" customHeight="1">
      <c r="A578" s="198"/>
      <c r="B578" s="199"/>
      <c r="C578" s="199"/>
    </row>
    <row r="579" spans="1:3" ht="21" customHeight="1">
      <c r="A579" s="198"/>
      <c r="B579" s="199"/>
      <c r="C579" s="199"/>
    </row>
    <row r="580" spans="1:3" ht="21" customHeight="1">
      <c r="A580" s="198"/>
      <c r="B580" s="199"/>
      <c r="C580" s="199"/>
    </row>
    <row r="581" spans="1:3" ht="21" customHeight="1">
      <c r="A581" s="198"/>
      <c r="B581" s="199"/>
      <c r="C581" s="199"/>
    </row>
    <row r="582" spans="1:3" ht="21" customHeight="1">
      <c r="A582" s="198"/>
      <c r="B582" s="199"/>
      <c r="C582" s="199"/>
    </row>
    <row r="583" spans="1:3" ht="21" customHeight="1">
      <c r="A583" s="198"/>
      <c r="B583" s="199"/>
      <c r="C583" s="199"/>
    </row>
    <row r="584" spans="1:3" ht="21" customHeight="1">
      <c r="A584" s="198"/>
      <c r="B584" s="199"/>
      <c r="C584" s="199"/>
    </row>
    <row r="585" spans="1:3" ht="21" customHeight="1">
      <c r="A585" s="198"/>
      <c r="B585" s="199"/>
      <c r="C585" s="199"/>
    </row>
    <row r="586" spans="1:3" ht="21" customHeight="1">
      <c r="A586" s="198"/>
      <c r="B586" s="199"/>
      <c r="C586" s="199"/>
    </row>
    <row r="587" spans="1:3" ht="21" customHeight="1">
      <c r="A587" s="198"/>
      <c r="B587" s="199"/>
      <c r="C587" s="199"/>
    </row>
    <row r="588" spans="1:3" ht="21" customHeight="1">
      <c r="A588" s="198"/>
      <c r="B588" s="199"/>
      <c r="C588" s="199"/>
    </row>
    <row r="589" spans="1:3" ht="21" customHeight="1">
      <c r="A589" s="198"/>
      <c r="B589" s="199"/>
      <c r="C589" s="199"/>
    </row>
    <row r="590" spans="1:3" ht="21" customHeight="1">
      <c r="A590" s="198"/>
      <c r="B590" s="199"/>
      <c r="C590" s="199"/>
    </row>
    <row r="591" spans="1:3" ht="21" customHeight="1">
      <c r="A591" s="198"/>
      <c r="B591" s="199"/>
      <c r="C591" s="199"/>
    </row>
    <row r="592" spans="1:3" ht="21" customHeight="1">
      <c r="A592" s="198"/>
      <c r="B592" s="199"/>
      <c r="C592" s="199"/>
    </row>
    <row r="593" spans="1:3" ht="21" customHeight="1">
      <c r="A593" s="198"/>
      <c r="B593" s="199"/>
      <c r="C593" s="199"/>
    </row>
    <row r="594" spans="1:3" ht="21" customHeight="1">
      <c r="A594" s="198"/>
      <c r="B594" s="199"/>
      <c r="C594" s="199"/>
    </row>
    <row r="595" spans="1:3" ht="21" customHeight="1">
      <c r="A595" s="198"/>
      <c r="B595" s="199"/>
      <c r="C595" s="199"/>
    </row>
    <row r="596" spans="1:3" ht="21" customHeight="1">
      <c r="A596" s="198"/>
      <c r="B596" s="199"/>
      <c r="C596" s="199"/>
    </row>
    <row r="597" spans="1:3" ht="21" customHeight="1">
      <c r="A597" s="198"/>
      <c r="B597" s="199"/>
      <c r="C597" s="199"/>
    </row>
    <row r="598" spans="1:3" ht="21" customHeight="1">
      <c r="A598" s="198"/>
      <c r="B598" s="199"/>
      <c r="C598" s="199"/>
    </row>
    <row r="599" spans="1:3" ht="21" customHeight="1">
      <c r="A599" s="198"/>
      <c r="B599" s="199"/>
      <c r="C599" s="199"/>
    </row>
    <row r="600" spans="1:3" ht="21" customHeight="1">
      <c r="A600" s="198"/>
      <c r="B600" s="199"/>
      <c r="C600" s="199"/>
    </row>
    <row r="601" spans="1:3" ht="21" customHeight="1">
      <c r="A601" s="198"/>
      <c r="B601" s="199"/>
      <c r="C601" s="199"/>
    </row>
    <row r="602" spans="1:3" ht="21" customHeight="1">
      <c r="A602" s="198"/>
      <c r="B602" s="199"/>
      <c r="C602" s="199"/>
    </row>
    <row r="603" spans="1:3" ht="21" customHeight="1">
      <c r="A603" s="198"/>
      <c r="B603" s="199"/>
      <c r="C603" s="199"/>
    </row>
    <row r="604" spans="1:3" ht="21" customHeight="1">
      <c r="A604" s="198"/>
      <c r="B604" s="199"/>
      <c r="C604" s="199"/>
    </row>
    <row r="605" spans="1:3" ht="21" customHeight="1">
      <c r="A605" s="198"/>
      <c r="B605" s="199"/>
      <c r="C605" s="199"/>
    </row>
    <row r="606" spans="1:3" ht="21" customHeight="1">
      <c r="A606" s="198"/>
      <c r="B606" s="199"/>
      <c r="C606" s="199"/>
    </row>
    <row r="607" spans="1:3" ht="21" customHeight="1">
      <c r="A607" s="198"/>
      <c r="B607" s="199"/>
      <c r="C607" s="199"/>
    </row>
    <row r="608" spans="1:3" ht="21" customHeight="1">
      <c r="A608" s="198"/>
      <c r="B608" s="199"/>
      <c r="C608" s="199"/>
    </row>
    <row r="609" spans="1:3" ht="21" customHeight="1">
      <c r="A609" s="198"/>
      <c r="B609" s="199"/>
      <c r="C609" s="199"/>
    </row>
    <row r="610" spans="1:3" ht="21" customHeight="1">
      <c r="A610" s="198"/>
      <c r="B610" s="199"/>
      <c r="C610" s="199"/>
    </row>
    <row r="611" spans="1:3" ht="21" customHeight="1">
      <c r="A611" s="198"/>
      <c r="B611" s="199"/>
      <c r="C611" s="199"/>
    </row>
    <row r="612" spans="1:3" ht="21" customHeight="1">
      <c r="A612" s="198"/>
      <c r="B612" s="199"/>
      <c r="C612" s="199"/>
    </row>
    <row r="613" spans="1:3" ht="21" customHeight="1">
      <c r="A613" s="198"/>
      <c r="B613" s="199"/>
      <c r="C613" s="199"/>
    </row>
    <row r="614" spans="1:3" ht="21" customHeight="1">
      <c r="A614" s="198"/>
      <c r="B614" s="199"/>
      <c r="C614" s="199"/>
    </row>
    <row r="615" spans="1:3" ht="21" customHeight="1">
      <c r="A615" s="198"/>
      <c r="B615" s="199"/>
      <c r="C615" s="199"/>
    </row>
    <row r="616" spans="1:3" ht="21" customHeight="1">
      <c r="A616" s="198"/>
      <c r="B616" s="199"/>
      <c r="C616" s="199"/>
    </row>
    <row r="617" spans="1:3" ht="21" customHeight="1">
      <c r="A617" s="198"/>
      <c r="B617" s="199"/>
      <c r="C617" s="199"/>
    </row>
    <row r="618" spans="1:3" ht="21" customHeight="1">
      <c r="A618" s="198"/>
      <c r="B618" s="199"/>
      <c r="C618" s="199"/>
    </row>
    <row r="619" spans="1:3" ht="21" customHeight="1">
      <c r="A619" s="198"/>
      <c r="B619" s="199"/>
      <c r="C619" s="199"/>
    </row>
  </sheetData>
  <mergeCells count="2">
    <mergeCell ref="A1:D1"/>
    <mergeCell ref="C2:D2"/>
  </mergeCells>
  <phoneticPr fontId="15" type="noConversion"/>
  <printOptions horizontalCentered="1"/>
  <pageMargins left="0.42" right="0.39" top="0.55000000000000004" bottom="0.55000000000000004" header="0.31" footer="0.3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B65"/>
  <sheetViews>
    <sheetView showZeros="0" workbookViewId="0">
      <selection activeCell="B36" sqref="B36"/>
    </sheetView>
  </sheetViews>
  <sheetFormatPr defaultRowHeight="21" customHeight="1"/>
  <cols>
    <col min="1" max="1" width="57.5" style="166" customWidth="1"/>
    <col min="2" max="2" width="28.125" style="166" customWidth="1"/>
    <col min="3" max="16384" width="9" style="166"/>
  </cols>
  <sheetData>
    <row r="1" spans="1:2" s="164" customFormat="1" ht="48" customHeight="1">
      <c r="A1" s="327" t="s">
        <v>833</v>
      </c>
      <c r="B1" s="327"/>
    </row>
    <row r="2" spans="1:2" ht="16.5" customHeight="1">
      <c r="A2" s="167"/>
      <c r="B2" s="168" t="s">
        <v>0</v>
      </c>
    </row>
    <row r="3" spans="1:2" ht="28.5" customHeight="1">
      <c r="A3" s="169" t="s">
        <v>494</v>
      </c>
      <c r="B3" s="277" t="s">
        <v>834</v>
      </c>
    </row>
    <row r="4" spans="1:2" s="165" customFormat="1" ht="17.45" customHeight="1">
      <c r="A4" s="170" t="s">
        <v>495</v>
      </c>
      <c r="B4" s="171">
        <f>SUM(B5:B11)</f>
        <v>103908</v>
      </c>
    </row>
    <row r="5" spans="1:2" s="165" customFormat="1" ht="17.45" customHeight="1">
      <c r="A5" s="172" t="s">
        <v>496</v>
      </c>
      <c r="B5" s="173">
        <v>54556</v>
      </c>
    </row>
    <row r="6" spans="1:2" ht="17.45" customHeight="1">
      <c r="A6" s="172" t="s">
        <v>497</v>
      </c>
      <c r="B6" s="173">
        <v>7411</v>
      </c>
    </row>
    <row r="7" spans="1:2" ht="17.45" customHeight="1">
      <c r="A7" s="172" t="s">
        <v>498</v>
      </c>
      <c r="B7" s="173">
        <v>1474</v>
      </c>
    </row>
    <row r="8" spans="1:2" ht="17.45" customHeight="1">
      <c r="A8" s="172" t="s">
        <v>499</v>
      </c>
      <c r="B8" s="173">
        <v>19490</v>
      </c>
    </row>
    <row r="9" spans="1:2" ht="17.45" customHeight="1">
      <c r="A9" s="172" t="s">
        <v>500</v>
      </c>
      <c r="B9" s="173">
        <v>10095</v>
      </c>
    </row>
    <row r="10" spans="1:2" ht="17.45" customHeight="1">
      <c r="A10" s="172" t="s">
        <v>501</v>
      </c>
      <c r="B10" s="173">
        <v>5747</v>
      </c>
    </row>
    <row r="11" spans="1:2" ht="17.45" customHeight="1">
      <c r="A11" s="172" t="s">
        <v>502</v>
      </c>
      <c r="B11" s="173">
        <v>5135</v>
      </c>
    </row>
    <row r="12" spans="1:2" ht="17.45" customHeight="1">
      <c r="A12" s="170" t="s">
        <v>503</v>
      </c>
      <c r="B12" s="171">
        <f>SUM(B13:B38)</f>
        <v>11273</v>
      </c>
    </row>
    <row r="13" spans="1:2" ht="17.45" customHeight="1">
      <c r="A13" s="172" t="s">
        <v>504</v>
      </c>
      <c r="B13" s="173">
        <v>5593</v>
      </c>
    </row>
    <row r="14" spans="1:2" ht="17.45" customHeight="1">
      <c r="A14" s="172" t="s">
        <v>505</v>
      </c>
      <c r="B14" s="173">
        <v>140</v>
      </c>
    </row>
    <row r="15" spans="1:2" ht="17.45" customHeight="1">
      <c r="A15" s="172" t="s">
        <v>506</v>
      </c>
      <c r="B15" s="173">
        <v>21</v>
      </c>
    </row>
    <row r="16" spans="1:2" ht="17.45" customHeight="1">
      <c r="A16" s="172" t="s">
        <v>507</v>
      </c>
      <c r="B16" s="173">
        <v>2</v>
      </c>
    </row>
    <row r="17" spans="1:2" ht="17.45" customHeight="1">
      <c r="A17" s="172" t="s">
        <v>508</v>
      </c>
      <c r="B17" s="173">
        <v>120</v>
      </c>
    </row>
    <row r="18" spans="1:2" ht="17.45" customHeight="1">
      <c r="A18" s="172" t="s">
        <v>509</v>
      </c>
      <c r="B18" s="173">
        <v>98</v>
      </c>
    </row>
    <row r="19" spans="1:2" s="165" customFormat="1" ht="17.45" customHeight="1">
      <c r="A19" s="172" t="s">
        <v>510</v>
      </c>
      <c r="B19" s="173">
        <v>33</v>
      </c>
    </row>
    <row r="20" spans="1:2" s="165" customFormat="1" ht="17.45" customHeight="1">
      <c r="A20" s="172" t="s">
        <v>787</v>
      </c>
      <c r="B20" s="173">
        <v>10</v>
      </c>
    </row>
    <row r="21" spans="1:2" ht="17.45" customHeight="1">
      <c r="A21" s="172" t="s">
        <v>511</v>
      </c>
      <c r="B21" s="173">
        <v>61</v>
      </c>
    </row>
    <row r="22" spans="1:2" ht="17.45" customHeight="1">
      <c r="A22" s="172" t="s">
        <v>512</v>
      </c>
      <c r="B22" s="173">
        <v>65</v>
      </c>
    </row>
    <row r="23" spans="1:2" ht="17.45" customHeight="1">
      <c r="A23" s="172" t="s">
        <v>513</v>
      </c>
      <c r="B23" s="173"/>
    </row>
    <row r="24" spans="1:2" s="165" customFormat="1" ht="17.45" customHeight="1">
      <c r="A24" s="172" t="s">
        <v>514</v>
      </c>
      <c r="B24" s="173">
        <v>86</v>
      </c>
    </row>
    <row r="25" spans="1:2" ht="17.45" customHeight="1">
      <c r="A25" s="172" t="s">
        <v>515</v>
      </c>
      <c r="B25" s="173">
        <v>58</v>
      </c>
    </row>
    <row r="26" spans="1:2" ht="17.45" customHeight="1">
      <c r="A26" s="172" t="s">
        <v>516</v>
      </c>
      <c r="B26" s="173">
        <v>15</v>
      </c>
    </row>
    <row r="27" spans="1:2" ht="17.45" customHeight="1">
      <c r="A27" s="172" t="s">
        <v>517</v>
      </c>
      <c r="B27" s="173">
        <v>29</v>
      </c>
    </row>
    <row r="28" spans="1:2" ht="17.45" customHeight="1">
      <c r="A28" s="172" t="s">
        <v>518</v>
      </c>
      <c r="B28" s="173">
        <v>262</v>
      </c>
    </row>
    <row r="29" spans="1:2" ht="17.45" customHeight="1">
      <c r="A29" s="172" t="s">
        <v>519</v>
      </c>
      <c r="B29" s="173">
        <v>58</v>
      </c>
    </row>
    <row r="30" spans="1:2" ht="17.45" customHeight="1">
      <c r="A30" s="172" t="s">
        <v>788</v>
      </c>
      <c r="B30" s="173"/>
    </row>
    <row r="31" spans="1:2" ht="17.45" customHeight="1">
      <c r="A31" s="172" t="s">
        <v>789</v>
      </c>
      <c r="B31" s="173"/>
    </row>
    <row r="32" spans="1:2" ht="17.45" customHeight="1">
      <c r="A32" s="172" t="s">
        <v>520</v>
      </c>
      <c r="B32" s="173">
        <v>22</v>
      </c>
    </row>
    <row r="33" spans="1:2" ht="17.45" customHeight="1">
      <c r="A33" s="172" t="s">
        <v>521</v>
      </c>
      <c r="B33" s="173">
        <v>1</v>
      </c>
    </row>
    <row r="34" spans="1:2" ht="17.45" customHeight="1">
      <c r="A34" s="172" t="s">
        <v>522</v>
      </c>
      <c r="B34" s="173"/>
    </row>
    <row r="35" spans="1:2" ht="17.45" customHeight="1">
      <c r="A35" s="172" t="s">
        <v>523</v>
      </c>
      <c r="B35" s="173">
        <v>482</v>
      </c>
    </row>
    <row r="36" spans="1:2" ht="17.45" customHeight="1">
      <c r="A36" s="172" t="s">
        <v>524</v>
      </c>
      <c r="B36" s="173">
        <v>148</v>
      </c>
    </row>
    <row r="37" spans="1:2" ht="17.45" customHeight="1">
      <c r="A37" s="172" t="s">
        <v>525</v>
      </c>
      <c r="B37" s="173">
        <v>1603</v>
      </c>
    </row>
    <row r="38" spans="1:2" ht="17.45" customHeight="1">
      <c r="A38" s="172" t="s">
        <v>526</v>
      </c>
      <c r="B38" s="173">
        <v>2366</v>
      </c>
    </row>
    <row r="39" spans="1:2" ht="17.45" customHeight="1">
      <c r="A39" s="170" t="s">
        <v>527</v>
      </c>
      <c r="B39" s="171">
        <f>SUM(B40:B44)</f>
        <v>12727</v>
      </c>
    </row>
    <row r="40" spans="1:2" ht="17.45" customHeight="1">
      <c r="A40" s="172" t="s">
        <v>528</v>
      </c>
      <c r="B40" s="173">
        <v>303</v>
      </c>
    </row>
    <row r="41" spans="1:2" ht="17.45" customHeight="1">
      <c r="A41" s="172" t="s">
        <v>529</v>
      </c>
      <c r="B41" s="173">
        <v>780</v>
      </c>
    </row>
    <row r="42" spans="1:2" ht="17.45" customHeight="1">
      <c r="A42" s="172" t="s">
        <v>530</v>
      </c>
      <c r="B42" s="173">
        <v>1170</v>
      </c>
    </row>
    <row r="43" spans="1:2" ht="17.45" customHeight="1">
      <c r="A43" s="172" t="s">
        <v>531</v>
      </c>
      <c r="B43" s="173">
        <v>435</v>
      </c>
    </row>
    <row r="44" spans="1:2" ht="17.45" customHeight="1">
      <c r="A44" s="172" t="s">
        <v>532</v>
      </c>
      <c r="B44" s="173">
        <v>10039</v>
      </c>
    </row>
    <row r="45" spans="1:2" ht="17.25" customHeight="1">
      <c r="A45" s="174" t="s">
        <v>493</v>
      </c>
      <c r="B45" s="175">
        <f>B4+B12+B39</f>
        <v>127908</v>
      </c>
    </row>
    <row r="46" spans="1:2" ht="17.25" customHeight="1">
      <c r="A46" s="176"/>
    </row>
    <row r="47" spans="1:2" ht="17.25" customHeight="1">
      <c r="A47" s="176"/>
    </row>
    <row r="48" spans="1:2" ht="17.25" customHeight="1">
      <c r="A48" s="176"/>
    </row>
    <row r="49" spans="1:2" ht="17.25" customHeight="1">
      <c r="A49" s="176"/>
    </row>
    <row r="50" spans="1:2" ht="17.25" customHeight="1">
      <c r="A50" s="176"/>
    </row>
    <row r="51" spans="1:2" ht="17.25" customHeight="1">
      <c r="A51" s="176"/>
    </row>
    <row r="52" spans="1:2" ht="17.25" customHeight="1">
      <c r="A52" s="176"/>
    </row>
    <row r="53" spans="1:2" ht="17.25" customHeight="1">
      <c r="A53" s="176"/>
    </row>
    <row r="54" spans="1:2" ht="17.25" customHeight="1">
      <c r="A54" s="176"/>
    </row>
    <row r="55" spans="1:2" ht="17.25" customHeight="1">
      <c r="A55" s="176"/>
    </row>
    <row r="56" spans="1:2" ht="17.25" customHeight="1">
      <c r="A56" s="176"/>
    </row>
    <row r="57" spans="1:2" s="165" customFormat="1" ht="17.25" customHeight="1">
      <c r="A57" s="176"/>
      <c r="B57" s="166"/>
    </row>
    <row r="58" spans="1:2" ht="21" customHeight="1">
      <c r="A58" s="176"/>
      <c r="B58" s="165"/>
    </row>
    <row r="61" spans="1:2" ht="21" customHeight="1">
      <c r="B61" s="176"/>
    </row>
    <row r="65" spans="2:2" ht="21" customHeight="1">
      <c r="B65" s="176"/>
    </row>
  </sheetData>
  <mergeCells count="1">
    <mergeCell ref="A1:B1"/>
  </mergeCells>
  <phoneticPr fontId="15" type="noConversion"/>
  <printOptions horizontalCentered="1"/>
  <pageMargins left="0.51" right="0.41" top="0.66" bottom="0.4" header="0.31" footer="0.2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D119"/>
  <sheetViews>
    <sheetView showZeros="0" topLeftCell="A98" workbookViewId="0">
      <selection activeCell="A60" sqref="A60"/>
    </sheetView>
  </sheetViews>
  <sheetFormatPr defaultRowHeight="14.25"/>
  <cols>
    <col min="1" max="1" width="55.625" style="146" customWidth="1"/>
    <col min="2" max="3" width="14.25" style="146" customWidth="1"/>
    <col min="4" max="4" width="13.75" style="146" customWidth="1"/>
    <col min="5" max="16384" width="9" style="146"/>
  </cols>
  <sheetData>
    <row r="1" spans="1:4" ht="39" customHeight="1">
      <c r="A1" s="328" t="s">
        <v>835</v>
      </c>
      <c r="B1" s="328"/>
      <c r="C1" s="328"/>
      <c r="D1" s="328"/>
    </row>
    <row r="2" spans="1:4" s="142" customFormat="1" ht="30" customHeight="1">
      <c r="A2" s="148"/>
      <c r="B2" s="148"/>
      <c r="C2" s="148"/>
      <c r="D2" s="149" t="s">
        <v>0</v>
      </c>
    </row>
    <row r="3" spans="1:4" ht="70.5" customHeight="1">
      <c r="A3" s="150" t="s">
        <v>1</v>
      </c>
      <c r="B3" s="150" t="s">
        <v>533</v>
      </c>
      <c r="C3" s="150" t="s">
        <v>534</v>
      </c>
      <c r="D3" s="150" t="s">
        <v>535</v>
      </c>
    </row>
    <row r="4" spans="1:4" ht="30.75" customHeight="1">
      <c r="A4" s="150" t="s">
        <v>493</v>
      </c>
      <c r="B4" s="151"/>
      <c r="C4" s="151">
        <f>SUM(C5,C11,C30)</f>
        <v>206317</v>
      </c>
      <c r="D4" s="150"/>
    </row>
    <row r="5" spans="1:4" s="143" customFormat="1" ht="26.1" customHeight="1">
      <c r="A5" s="152" t="s">
        <v>536</v>
      </c>
      <c r="B5" s="153"/>
      <c r="C5" s="153">
        <f>SUM(C6:C10)</f>
        <v>8125</v>
      </c>
      <c r="D5" s="153"/>
    </row>
    <row r="6" spans="1:4" s="144" customFormat="1" ht="26.1" customHeight="1">
      <c r="A6" s="154" t="s">
        <v>537</v>
      </c>
      <c r="B6" s="155"/>
      <c r="C6" s="155">
        <v>755</v>
      </c>
      <c r="D6" s="155"/>
    </row>
    <row r="7" spans="1:4" s="144" customFormat="1" ht="26.1" customHeight="1">
      <c r="A7" s="154" t="s">
        <v>538</v>
      </c>
      <c r="B7" s="155"/>
      <c r="C7" s="155">
        <v>1229</v>
      </c>
      <c r="D7" s="155"/>
    </row>
    <row r="8" spans="1:4" s="144" customFormat="1" ht="26.1" customHeight="1">
      <c r="A8" s="154" t="s">
        <v>539</v>
      </c>
      <c r="B8" s="155"/>
      <c r="C8" s="155">
        <v>1835</v>
      </c>
      <c r="D8" s="155"/>
    </row>
    <row r="9" spans="1:4" s="144" customFormat="1" ht="26.1" customHeight="1">
      <c r="A9" s="154" t="s">
        <v>540</v>
      </c>
      <c r="B9" s="155"/>
      <c r="C9" s="155">
        <v>5</v>
      </c>
      <c r="D9" s="155"/>
    </row>
    <row r="10" spans="1:4" s="144" customFormat="1" ht="26.1" customHeight="1">
      <c r="A10" s="156" t="s">
        <v>541</v>
      </c>
      <c r="B10" s="155"/>
      <c r="C10" s="155">
        <v>4301</v>
      </c>
      <c r="D10" s="155"/>
    </row>
    <row r="11" spans="1:4" s="143" customFormat="1" ht="26.1" customHeight="1">
      <c r="A11" s="152" t="s">
        <v>542</v>
      </c>
      <c r="B11" s="153"/>
      <c r="C11" s="153">
        <f>SUM(C12:C29)</f>
        <v>196916</v>
      </c>
      <c r="D11" s="153"/>
    </row>
    <row r="12" spans="1:4" s="144" customFormat="1" ht="26.1" customHeight="1">
      <c r="A12" s="259" t="s">
        <v>790</v>
      </c>
      <c r="B12" s="155"/>
      <c r="C12" s="155">
        <v>62318</v>
      </c>
      <c r="D12" s="155"/>
    </row>
    <row r="13" spans="1:4" s="144" customFormat="1" ht="26.1" customHeight="1">
      <c r="A13" s="289" t="s">
        <v>876</v>
      </c>
      <c r="B13" s="155"/>
      <c r="C13" s="155">
        <v>18914</v>
      </c>
      <c r="D13" s="155"/>
    </row>
    <row r="14" spans="1:4" s="144" customFormat="1" ht="26.1" customHeight="1">
      <c r="A14" s="259" t="s">
        <v>791</v>
      </c>
      <c r="B14" s="155"/>
      <c r="C14" s="155">
        <v>3253</v>
      </c>
      <c r="D14" s="155"/>
    </row>
    <row r="15" spans="1:4" s="144" customFormat="1" ht="26.1" customHeight="1">
      <c r="A15" s="260" t="s">
        <v>792</v>
      </c>
      <c r="B15" s="155"/>
      <c r="C15" s="155">
        <v>4378</v>
      </c>
      <c r="D15" s="155"/>
    </row>
    <row r="16" spans="1:4" s="144" customFormat="1" ht="26.1" customHeight="1">
      <c r="A16" s="259" t="s">
        <v>793</v>
      </c>
      <c r="B16" s="155"/>
      <c r="C16" s="155">
        <v>21791</v>
      </c>
      <c r="D16" s="155"/>
    </row>
    <row r="17" spans="1:4" s="144" customFormat="1" ht="26.1" customHeight="1">
      <c r="A17" s="259" t="s">
        <v>803</v>
      </c>
      <c r="B17" s="155"/>
      <c r="C17" s="155">
        <v>1190</v>
      </c>
      <c r="D17" s="155"/>
    </row>
    <row r="18" spans="1:4" s="144" customFormat="1" ht="26.1" customHeight="1">
      <c r="A18" s="259" t="s">
        <v>804</v>
      </c>
      <c r="B18" s="155"/>
      <c r="C18" s="155"/>
      <c r="D18" s="155"/>
    </row>
    <row r="19" spans="1:4" s="144" customFormat="1" ht="26.1" customHeight="1">
      <c r="A19" s="272" t="s">
        <v>805</v>
      </c>
      <c r="B19" s="155"/>
      <c r="C19" s="155"/>
      <c r="D19" s="155"/>
    </row>
    <row r="20" spans="1:4" s="144" customFormat="1" ht="26.1" customHeight="1">
      <c r="A20" s="260" t="s">
        <v>801</v>
      </c>
      <c r="B20" s="155"/>
      <c r="C20" s="155">
        <v>1434</v>
      </c>
      <c r="D20" s="155"/>
    </row>
    <row r="21" spans="1:4" s="144" customFormat="1" ht="26.1" customHeight="1">
      <c r="A21" s="260" t="s">
        <v>802</v>
      </c>
      <c r="B21" s="155"/>
      <c r="C21" s="155">
        <v>13432</v>
      </c>
      <c r="D21" s="155"/>
    </row>
    <row r="22" spans="1:4" s="144" customFormat="1" ht="26.1" customHeight="1">
      <c r="A22" s="273" t="s">
        <v>794</v>
      </c>
      <c r="B22" s="155"/>
      <c r="C22" s="155">
        <v>33</v>
      </c>
      <c r="D22" s="155"/>
    </row>
    <row r="23" spans="1:4" s="144" customFormat="1" ht="26.1" customHeight="1">
      <c r="A23" s="260" t="s">
        <v>800</v>
      </c>
      <c r="B23" s="155"/>
      <c r="C23" s="155">
        <v>30071</v>
      </c>
      <c r="D23" s="155"/>
    </row>
    <row r="24" spans="1:4" s="144" customFormat="1" ht="26.1" customHeight="1">
      <c r="A24" s="260" t="s">
        <v>799</v>
      </c>
      <c r="B24" s="155"/>
      <c r="C24" s="155">
        <v>29963</v>
      </c>
      <c r="D24" s="155"/>
    </row>
    <row r="25" spans="1:4" s="144" customFormat="1" ht="26.1" customHeight="1">
      <c r="A25" s="273" t="s">
        <v>795</v>
      </c>
      <c r="B25" s="155"/>
      <c r="C25" s="155">
        <v>8257</v>
      </c>
      <c r="D25" s="155"/>
    </row>
    <row r="26" spans="1:4" s="144" customFormat="1" ht="26.1" customHeight="1">
      <c r="A26" s="272" t="s">
        <v>796</v>
      </c>
      <c r="B26" s="155"/>
      <c r="C26" s="155">
        <v>145</v>
      </c>
      <c r="D26" s="155"/>
    </row>
    <row r="27" spans="1:4" s="144" customFormat="1" ht="26.1" customHeight="1">
      <c r="A27" s="154" t="s">
        <v>877</v>
      </c>
      <c r="B27" s="155"/>
      <c r="C27" s="155">
        <v>1737</v>
      </c>
      <c r="D27" s="155"/>
    </row>
    <row r="28" spans="1:4" s="144" customFormat="1" ht="26.1" customHeight="1">
      <c r="A28" s="259" t="s">
        <v>797</v>
      </c>
      <c r="B28" s="155"/>
      <c r="C28" s="155"/>
      <c r="D28" s="155"/>
    </row>
    <row r="29" spans="1:4" s="144" customFormat="1" ht="26.1" customHeight="1">
      <c r="A29" s="260" t="s">
        <v>798</v>
      </c>
      <c r="B29" s="155"/>
      <c r="C29" s="155"/>
      <c r="D29" s="155"/>
    </row>
    <row r="30" spans="1:4" s="144" customFormat="1" ht="26.1" customHeight="1">
      <c r="A30" s="157" t="s">
        <v>543</v>
      </c>
      <c r="B30" s="155"/>
      <c r="C30" s="153">
        <f>SUM(C31,C37,C41,C51,C60,C66,C74,C79,C83,C87,C99,C101,C104,C108,C111,C115,C118)</f>
        <v>1276</v>
      </c>
      <c r="D30" s="155"/>
    </row>
    <row r="31" spans="1:4" s="144" customFormat="1" ht="26.1" customHeight="1">
      <c r="A31" s="157" t="s">
        <v>544</v>
      </c>
      <c r="B31" s="155"/>
      <c r="C31" s="153">
        <f>SUM(C32:C36)</f>
        <v>1</v>
      </c>
      <c r="D31" s="155"/>
    </row>
    <row r="32" spans="1:4" s="144" customFormat="1" ht="26.1" customHeight="1">
      <c r="A32" s="158" t="s">
        <v>545</v>
      </c>
      <c r="B32" s="155"/>
      <c r="C32" s="155">
        <v>1</v>
      </c>
      <c r="D32" s="155"/>
    </row>
    <row r="33" spans="1:4" s="144" customFormat="1" ht="26.1" customHeight="1">
      <c r="A33" s="158" t="s">
        <v>546</v>
      </c>
      <c r="B33" s="155"/>
      <c r="C33" s="155"/>
      <c r="D33" s="155"/>
    </row>
    <row r="34" spans="1:4" s="144" customFormat="1" ht="26.1" customHeight="1">
      <c r="A34" s="158" t="s">
        <v>547</v>
      </c>
      <c r="B34" s="155"/>
      <c r="C34" s="155"/>
      <c r="D34" s="155"/>
    </row>
    <row r="35" spans="1:4" s="144" customFormat="1" ht="26.1" customHeight="1">
      <c r="A35" s="158" t="s">
        <v>548</v>
      </c>
      <c r="B35" s="155"/>
      <c r="C35" s="155"/>
      <c r="D35" s="155"/>
    </row>
    <row r="36" spans="1:4" s="144" customFormat="1" ht="26.1" customHeight="1">
      <c r="A36" s="158" t="s">
        <v>549</v>
      </c>
      <c r="B36" s="155"/>
      <c r="C36" s="155"/>
      <c r="D36" s="155"/>
    </row>
    <row r="37" spans="1:4" s="144" customFormat="1" ht="26.1" customHeight="1">
      <c r="A37" s="157" t="s">
        <v>550</v>
      </c>
      <c r="B37" s="155"/>
      <c r="C37" s="155"/>
      <c r="D37" s="155"/>
    </row>
    <row r="38" spans="1:4" s="144" customFormat="1" ht="26.1" customHeight="1">
      <c r="A38" s="158" t="s">
        <v>551</v>
      </c>
      <c r="B38" s="155"/>
      <c r="C38" s="155"/>
      <c r="D38" s="155"/>
    </row>
    <row r="39" spans="1:4" s="144" customFormat="1" ht="26.1" customHeight="1">
      <c r="A39" s="158" t="s">
        <v>552</v>
      </c>
      <c r="B39" s="155"/>
      <c r="C39" s="155"/>
      <c r="D39" s="155"/>
    </row>
    <row r="40" spans="1:4" s="144" customFormat="1" ht="26.1" customHeight="1">
      <c r="A40" s="158" t="s">
        <v>553</v>
      </c>
      <c r="B40" s="155"/>
      <c r="C40" s="155"/>
      <c r="D40" s="155"/>
    </row>
    <row r="41" spans="1:4" s="144" customFormat="1" ht="26.1" customHeight="1">
      <c r="A41" s="157" t="s">
        <v>554</v>
      </c>
      <c r="B41" s="155"/>
      <c r="C41" s="153">
        <f>SUM(C42:C50)</f>
        <v>0</v>
      </c>
      <c r="D41" s="155"/>
    </row>
    <row r="42" spans="1:4" s="144" customFormat="1" ht="26.1" customHeight="1">
      <c r="A42" s="158" t="s">
        <v>555</v>
      </c>
      <c r="B42" s="155"/>
      <c r="C42" s="155"/>
      <c r="D42" s="155"/>
    </row>
    <row r="43" spans="1:4" s="144" customFormat="1" ht="26.1" customHeight="1">
      <c r="A43" s="158" t="s">
        <v>556</v>
      </c>
      <c r="B43" s="155"/>
      <c r="C43" s="155"/>
      <c r="D43" s="155"/>
    </row>
    <row r="44" spans="1:4" s="144" customFormat="1" ht="26.1" customHeight="1">
      <c r="A44" s="158" t="s">
        <v>557</v>
      </c>
      <c r="B44" s="155"/>
      <c r="C44" s="155"/>
      <c r="D44" s="155"/>
    </row>
    <row r="45" spans="1:4" s="144" customFormat="1" ht="26.1" customHeight="1">
      <c r="A45" s="158" t="s">
        <v>558</v>
      </c>
      <c r="B45" s="155"/>
      <c r="C45" s="155"/>
      <c r="D45" s="155"/>
    </row>
    <row r="46" spans="1:4" s="144" customFormat="1" ht="26.1" customHeight="1">
      <c r="A46" s="158" t="s">
        <v>559</v>
      </c>
      <c r="B46" s="155"/>
      <c r="C46" s="155"/>
      <c r="D46" s="155"/>
    </row>
    <row r="47" spans="1:4" s="144" customFormat="1" ht="26.1" customHeight="1">
      <c r="A47" s="158" t="s">
        <v>560</v>
      </c>
      <c r="B47" s="155"/>
      <c r="C47" s="155"/>
      <c r="D47" s="155"/>
    </row>
    <row r="48" spans="1:4" s="144" customFormat="1" ht="26.1" customHeight="1">
      <c r="A48" s="158" t="s">
        <v>561</v>
      </c>
      <c r="B48" s="155"/>
      <c r="C48" s="155"/>
      <c r="D48" s="155"/>
    </row>
    <row r="49" spans="1:4" s="144" customFormat="1" ht="26.1" customHeight="1">
      <c r="A49" s="158" t="s">
        <v>562</v>
      </c>
      <c r="B49" s="155"/>
      <c r="C49" s="155"/>
      <c r="D49" s="155"/>
    </row>
    <row r="50" spans="1:4" s="144" customFormat="1" ht="26.1" customHeight="1">
      <c r="A50" s="158" t="s">
        <v>563</v>
      </c>
      <c r="B50" s="155"/>
      <c r="C50" s="155"/>
      <c r="D50" s="155"/>
    </row>
    <row r="51" spans="1:4" s="144" customFormat="1" ht="26.1" customHeight="1">
      <c r="A51" s="157" t="s">
        <v>564</v>
      </c>
      <c r="B51" s="155"/>
      <c r="C51" s="290">
        <f>SUM(C52:C59)</f>
        <v>30</v>
      </c>
      <c r="D51" s="155"/>
    </row>
    <row r="52" spans="1:4" s="144" customFormat="1" ht="26.1" customHeight="1">
      <c r="A52" s="158" t="s">
        <v>565</v>
      </c>
      <c r="B52" s="155"/>
      <c r="C52" s="155"/>
      <c r="D52" s="155"/>
    </row>
    <row r="53" spans="1:4" s="144" customFormat="1" ht="26.1" customHeight="1">
      <c r="A53" s="158" t="s">
        <v>566</v>
      </c>
      <c r="B53" s="155"/>
      <c r="C53" s="155"/>
      <c r="D53" s="155"/>
    </row>
    <row r="54" spans="1:4" s="144" customFormat="1" ht="26.1" customHeight="1">
      <c r="A54" s="158" t="s">
        <v>567</v>
      </c>
      <c r="B54" s="155"/>
      <c r="C54" s="155"/>
      <c r="D54" s="155"/>
    </row>
    <row r="55" spans="1:4" s="144" customFormat="1" ht="26.1" customHeight="1">
      <c r="A55" s="158" t="s">
        <v>568</v>
      </c>
      <c r="B55" s="155"/>
      <c r="C55" s="155"/>
      <c r="D55" s="155"/>
    </row>
    <row r="56" spans="1:4" s="144" customFormat="1" ht="26.1" customHeight="1">
      <c r="A56" s="158" t="s">
        <v>890</v>
      </c>
      <c r="B56" s="155"/>
      <c r="C56" s="155">
        <v>30</v>
      </c>
      <c r="D56" s="155"/>
    </row>
    <row r="57" spans="1:4" s="144" customFormat="1" ht="26.1" customHeight="1">
      <c r="A57" s="158" t="s">
        <v>569</v>
      </c>
      <c r="B57" s="155"/>
      <c r="C57" s="155"/>
      <c r="D57" s="155"/>
    </row>
    <row r="58" spans="1:4" s="144" customFormat="1" ht="26.1" customHeight="1">
      <c r="A58" s="158" t="s">
        <v>570</v>
      </c>
      <c r="B58" s="155"/>
      <c r="C58" s="155"/>
      <c r="D58" s="155"/>
    </row>
    <row r="59" spans="1:4" s="144" customFormat="1" ht="26.1" customHeight="1">
      <c r="A59" s="158" t="s">
        <v>571</v>
      </c>
      <c r="B59" s="155"/>
      <c r="C59" s="155"/>
      <c r="D59" s="155"/>
    </row>
    <row r="60" spans="1:4" s="144" customFormat="1" ht="26.1" customHeight="1">
      <c r="A60" s="157" t="s">
        <v>891</v>
      </c>
      <c r="B60" s="155"/>
      <c r="C60" s="153">
        <f>SUM(C61:C65)</f>
        <v>6</v>
      </c>
      <c r="D60" s="155"/>
    </row>
    <row r="61" spans="1:4" s="144" customFormat="1" ht="26.1" customHeight="1">
      <c r="A61" s="158" t="s">
        <v>572</v>
      </c>
      <c r="B61" s="155"/>
      <c r="C61" s="155">
        <v>6</v>
      </c>
      <c r="D61" s="155"/>
    </row>
    <row r="62" spans="1:4" s="144" customFormat="1" ht="26.1" customHeight="1">
      <c r="A62" s="158" t="s">
        <v>573</v>
      </c>
      <c r="B62" s="155"/>
      <c r="C62" s="155"/>
      <c r="D62" s="155"/>
    </row>
    <row r="63" spans="1:4" s="144" customFormat="1" ht="26.1" customHeight="1">
      <c r="A63" s="158" t="s">
        <v>574</v>
      </c>
      <c r="B63" s="155"/>
      <c r="C63" s="155"/>
      <c r="D63" s="155"/>
    </row>
    <row r="64" spans="1:4" s="144" customFormat="1" ht="26.1" customHeight="1">
      <c r="A64" s="158" t="s">
        <v>575</v>
      </c>
      <c r="B64" s="155"/>
      <c r="C64" s="155"/>
      <c r="D64" s="155"/>
    </row>
    <row r="65" spans="1:4" s="144" customFormat="1" ht="26.1" customHeight="1">
      <c r="A65" s="158" t="s">
        <v>576</v>
      </c>
      <c r="B65" s="155"/>
      <c r="C65" s="155"/>
      <c r="D65" s="155"/>
    </row>
    <row r="66" spans="1:4" s="144" customFormat="1" ht="26.1" customHeight="1">
      <c r="A66" s="157" t="s">
        <v>577</v>
      </c>
      <c r="B66" s="155"/>
      <c r="C66" s="153">
        <f>SUM(C67:C73)</f>
        <v>0</v>
      </c>
      <c r="D66" s="155"/>
    </row>
    <row r="67" spans="1:4" s="144" customFormat="1" ht="26.1" customHeight="1">
      <c r="A67" s="158" t="s">
        <v>578</v>
      </c>
      <c r="B67" s="155"/>
      <c r="C67" s="155"/>
      <c r="D67" s="155"/>
    </row>
    <row r="68" spans="1:4" s="144" customFormat="1" ht="26.1" customHeight="1">
      <c r="A68" s="158" t="s">
        <v>579</v>
      </c>
      <c r="B68" s="155"/>
      <c r="C68" s="155"/>
      <c r="D68" s="155"/>
    </row>
    <row r="69" spans="1:4" s="144" customFormat="1" ht="26.1" customHeight="1">
      <c r="A69" s="158" t="s">
        <v>580</v>
      </c>
      <c r="B69" s="155"/>
      <c r="C69" s="155"/>
      <c r="D69" s="155"/>
    </row>
    <row r="70" spans="1:4" s="144" customFormat="1" ht="26.1" customHeight="1">
      <c r="A70" s="158" t="s">
        <v>581</v>
      </c>
      <c r="B70" s="155"/>
      <c r="C70" s="155"/>
      <c r="D70" s="155"/>
    </row>
    <row r="71" spans="1:4" s="144" customFormat="1" ht="26.1" customHeight="1">
      <c r="A71" s="158" t="s">
        <v>582</v>
      </c>
      <c r="B71" s="155"/>
      <c r="C71" s="155"/>
      <c r="D71" s="155"/>
    </row>
    <row r="72" spans="1:4" s="144" customFormat="1" ht="26.1" customHeight="1">
      <c r="A72" s="158" t="s">
        <v>583</v>
      </c>
      <c r="B72" s="155"/>
      <c r="C72" s="155"/>
      <c r="D72" s="155"/>
    </row>
    <row r="73" spans="1:4" s="144" customFormat="1" ht="26.1" customHeight="1">
      <c r="A73" s="158" t="s">
        <v>584</v>
      </c>
      <c r="B73" s="155"/>
      <c r="C73" s="155"/>
      <c r="D73" s="155"/>
    </row>
    <row r="74" spans="1:4" s="144" customFormat="1" ht="26.1" customHeight="1">
      <c r="A74" s="157" t="s">
        <v>585</v>
      </c>
      <c r="B74" s="155"/>
      <c r="C74" s="153">
        <f>SUM(C75:C78)</f>
        <v>0</v>
      </c>
      <c r="D74" s="155"/>
    </row>
    <row r="75" spans="1:4" s="144" customFormat="1" ht="26.1" customHeight="1">
      <c r="A75" s="158" t="s">
        <v>586</v>
      </c>
      <c r="B75" s="155"/>
      <c r="C75" s="155"/>
      <c r="D75" s="155"/>
    </row>
    <row r="76" spans="1:4" s="144" customFormat="1" ht="26.1" customHeight="1">
      <c r="A76" s="158" t="s">
        <v>587</v>
      </c>
      <c r="B76" s="155"/>
      <c r="C76" s="155"/>
      <c r="D76" s="155"/>
    </row>
    <row r="77" spans="1:4" s="144" customFormat="1" ht="26.1" customHeight="1">
      <c r="A77" s="158" t="s">
        <v>588</v>
      </c>
      <c r="B77" s="155"/>
      <c r="C77" s="155"/>
      <c r="D77" s="155"/>
    </row>
    <row r="78" spans="1:4" s="144" customFormat="1" ht="26.1" customHeight="1">
      <c r="A78" s="158" t="s">
        <v>589</v>
      </c>
      <c r="B78" s="155"/>
      <c r="C78" s="155"/>
      <c r="D78" s="155"/>
    </row>
    <row r="79" spans="1:4" s="144" customFormat="1" ht="26.1" customHeight="1">
      <c r="A79" s="157" t="s">
        <v>590</v>
      </c>
      <c r="B79" s="155"/>
      <c r="C79" s="155">
        <f>SUM(C80:C82)</f>
        <v>0</v>
      </c>
      <c r="D79" s="155"/>
    </row>
    <row r="80" spans="1:4" s="144" customFormat="1" ht="26.1" customHeight="1">
      <c r="A80" s="158" t="s">
        <v>591</v>
      </c>
      <c r="B80" s="155"/>
      <c r="C80" s="155"/>
      <c r="D80" s="155"/>
    </row>
    <row r="81" spans="1:4" s="144" customFormat="1" ht="26.1" customHeight="1">
      <c r="A81" s="158" t="s">
        <v>592</v>
      </c>
      <c r="B81" s="155"/>
      <c r="C81" s="155"/>
      <c r="D81" s="155"/>
    </row>
    <row r="82" spans="1:4" s="144" customFormat="1" ht="26.1" customHeight="1">
      <c r="A82" s="158" t="s">
        <v>593</v>
      </c>
      <c r="B82" s="155"/>
      <c r="C82" s="155"/>
      <c r="D82" s="155"/>
    </row>
    <row r="83" spans="1:4" s="144" customFormat="1" ht="26.1" customHeight="1">
      <c r="A83" s="157" t="s">
        <v>594</v>
      </c>
      <c r="B83" s="155"/>
      <c r="C83" s="155">
        <f>SUM(C84:C86)</f>
        <v>0</v>
      </c>
      <c r="D83" s="155"/>
    </row>
    <row r="84" spans="1:4" s="144" customFormat="1" ht="26.1" customHeight="1">
      <c r="A84" s="158" t="s">
        <v>595</v>
      </c>
      <c r="B84" s="155"/>
      <c r="C84" s="155"/>
      <c r="D84" s="155"/>
    </row>
    <row r="85" spans="1:4" s="144" customFormat="1" ht="26.1" customHeight="1">
      <c r="A85" s="158" t="s">
        <v>596</v>
      </c>
      <c r="B85" s="155"/>
      <c r="C85" s="155"/>
      <c r="D85" s="155"/>
    </row>
    <row r="86" spans="1:4" s="144" customFormat="1" ht="26.1" customHeight="1">
      <c r="A86" s="158" t="s">
        <v>597</v>
      </c>
      <c r="B86" s="155"/>
      <c r="C86" s="155"/>
      <c r="D86" s="155"/>
    </row>
    <row r="87" spans="1:4" s="144" customFormat="1" ht="26.1" customHeight="1">
      <c r="A87" s="157" t="s">
        <v>598</v>
      </c>
      <c r="B87" s="155"/>
      <c r="C87" s="153">
        <f>SUM(C88:C98)</f>
        <v>1239</v>
      </c>
      <c r="D87" s="155"/>
    </row>
    <row r="88" spans="1:4" s="144" customFormat="1" ht="26.1" customHeight="1">
      <c r="A88" s="158" t="s">
        <v>599</v>
      </c>
      <c r="B88" s="155"/>
      <c r="C88" s="155">
        <v>1191</v>
      </c>
      <c r="D88" s="155"/>
    </row>
    <row r="89" spans="1:4" s="144" customFormat="1" ht="26.1" customHeight="1">
      <c r="A89" s="158" t="s">
        <v>600</v>
      </c>
      <c r="B89" s="155"/>
      <c r="C89" s="155"/>
      <c r="D89" s="155"/>
    </row>
    <row r="90" spans="1:4" s="144" customFormat="1" ht="26.1" customHeight="1">
      <c r="A90" s="158" t="s">
        <v>601</v>
      </c>
      <c r="B90" s="155"/>
      <c r="C90" s="155"/>
      <c r="D90" s="155"/>
    </row>
    <row r="91" spans="1:4" s="144" customFormat="1" ht="26.1" customHeight="1">
      <c r="A91" s="158" t="s">
        <v>602</v>
      </c>
      <c r="B91" s="155"/>
      <c r="C91" s="155"/>
      <c r="D91" s="155"/>
    </row>
    <row r="92" spans="1:4" s="144" customFormat="1" ht="26.1" customHeight="1">
      <c r="A92" s="158" t="s">
        <v>603</v>
      </c>
      <c r="B92" s="155"/>
      <c r="C92" s="155"/>
      <c r="D92" s="155"/>
    </row>
    <row r="93" spans="1:4" s="144" customFormat="1" ht="26.1" customHeight="1">
      <c r="A93" s="158" t="s">
        <v>604</v>
      </c>
      <c r="B93" s="155"/>
      <c r="C93" s="155"/>
      <c r="D93" s="155"/>
    </row>
    <row r="94" spans="1:4" s="144" customFormat="1" ht="26.1" customHeight="1">
      <c r="A94" s="158" t="s">
        <v>605</v>
      </c>
      <c r="B94" s="155"/>
      <c r="C94" s="155"/>
      <c r="D94" s="155"/>
    </row>
    <row r="95" spans="1:4" s="144" customFormat="1" ht="26.1" customHeight="1">
      <c r="A95" s="158" t="s">
        <v>606</v>
      </c>
      <c r="B95" s="155"/>
      <c r="C95" s="155"/>
      <c r="D95" s="155"/>
    </row>
    <row r="96" spans="1:4" s="144" customFormat="1" ht="26.1" customHeight="1">
      <c r="A96" s="158" t="s">
        <v>607</v>
      </c>
      <c r="B96" s="155"/>
      <c r="C96" s="155"/>
      <c r="D96" s="155"/>
    </row>
    <row r="97" spans="1:4" s="144" customFormat="1" ht="26.1" customHeight="1">
      <c r="A97" s="158" t="s">
        <v>608</v>
      </c>
      <c r="B97" s="155"/>
      <c r="C97" s="155">
        <v>48</v>
      </c>
      <c r="D97" s="155"/>
    </row>
    <row r="98" spans="1:4" s="144" customFormat="1" ht="26.1" customHeight="1">
      <c r="A98" s="158" t="s">
        <v>609</v>
      </c>
      <c r="B98" s="155"/>
      <c r="C98" s="155"/>
      <c r="D98" s="155"/>
    </row>
    <row r="99" spans="1:4" s="145" customFormat="1" ht="26.1" customHeight="1">
      <c r="A99" s="157" t="s">
        <v>610</v>
      </c>
      <c r="B99" s="153"/>
      <c r="C99" s="153">
        <f>SUM(C100)</f>
        <v>0</v>
      </c>
      <c r="D99" s="159"/>
    </row>
    <row r="100" spans="1:4" s="145" customFormat="1" ht="26.1" customHeight="1">
      <c r="A100" s="158" t="s">
        <v>611</v>
      </c>
      <c r="B100" s="153"/>
      <c r="C100" s="155"/>
      <c r="D100" s="159"/>
    </row>
    <row r="101" spans="1:4" ht="26.1" customHeight="1">
      <c r="A101" s="157" t="s">
        <v>612</v>
      </c>
      <c r="B101" s="153"/>
      <c r="C101" s="153">
        <f>SUM(C102:C103)</f>
        <v>0</v>
      </c>
      <c r="D101" s="159"/>
    </row>
    <row r="102" spans="1:4" ht="26.1" customHeight="1">
      <c r="A102" s="158" t="s">
        <v>613</v>
      </c>
      <c r="B102" s="161"/>
      <c r="C102" s="162"/>
      <c r="D102" s="161"/>
    </row>
    <row r="103" spans="1:4" ht="26.1" customHeight="1">
      <c r="A103" s="158" t="s">
        <v>614</v>
      </c>
      <c r="B103" s="161"/>
      <c r="C103" s="162"/>
      <c r="D103" s="161"/>
    </row>
    <row r="104" spans="1:4" ht="26.1" customHeight="1">
      <c r="A104" s="157" t="s">
        <v>615</v>
      </c>
      <c r="B104" s="161"/>
      <c r="C104" s="162">
        <f>SUM(C105:C107)</f>
        <v>0</v>
      </c>
      <c r="D104" s="161"/>
    </row>
    <row r="105" spans="1:4" ht="26.1" customHeight="1">
      <c r="A105" s="158" t="s">
        <v>616</v>
      </c>
      <c r="B105" s="155"/>
      <c r="C105" s="155"/>
      <c r="D105" s="155"/>
    </row>
    <row r="106" spans="1:4" ht="26.1" customHeight="1">
      <c r="A106" s="158" t="s">
        <v>617</v>
      </c>
      <c r="B106" s="155"/>
      <c r="C106" s="155"/>
      <c r="D106" s="155"/>
    </row>
    <row r="107" spans="1:4" ht="26.1" customHeight="1">
      <c r="A107" s="158" t="s">
        <v>618</v>
      </c>
      <c r="B107" s="155"/>
      <c r="C107" s="155"/>
      <c r="D107" s="155"/>
    </row>
    <row r="108" spans="1:4" ht="26.1" customHeight="1">
      <c r="A108" s="157" t="s">
        <v>619</v>
      </c>
      <c r="B108" s="155"/>
      <c r="C108" s="155">
        <f>SUM(C109:C110)</f>
        <v>0</v>
      </c>
      <c r="D108" s="155"/>
    </row>
    <row r="109" spans="1:4" ht="26.1" customHeight="1">
      <c r="A109" s="158" t="s">
        <v>620</v>
      </c>
      <c r="B109" s="155"/>
      <c r="C109" s="155"/>
      <c r="D109" s="155"/>
    </row>
    <row r="110" spans="1:4" ht="26.1" customHeight="1">
      <c r="A110" s="158" t="s">
        <v>621</v>
      </c>
      <c r="B110" s="155"/>
      <c r="C110" s="155"/>
      <c r="D110" s="161"/>
    </row>
    <row r="111" spans="1:4" ht="26.1" customHeight="1">
      <c r="A111" s="157" t="s">
        <v>622</v>
      </c>
      <c r="B111" s="155"/>
      <c r="C111" s="155">
        <f>SUM(C112:C114)</f>
        <v>0</v>
      </c>
      <c r="D111" s="161"/>
    </row>
    <row r="112" spans="1:4" ht="26.1" customHeight="1">
      <c r="A112" s="158" t="s">
        <v>623</v>
      </c>
      <c r="B112" s="155"/>
      <c r="C112" s="155"/>
      <c r="D112" s="161"/>
    </row>
    <row r="113" spans="1:4" ht="26.1" customHeight="1">
      <c r="A113" s="158" t="s">
        <v>624</v>
      </c>
      <c r="B113" s="155"/>
      <c r="C113" s="155"/>
      <c r="D113" s="161"/>
    </row>
    <row r="114" spans="1:4" ht="26.1" customHeight="1">
      <c r="A114" s="158" t="s">
        <v>625</v>
      </c>
      <c r="B114" s="161"/>
      <c r="C114" s="162"/>
      <c r="D114" s="161"/>
    </row>
    <row r="115" spans="1:4" ht="26.1" customHeight="1">
      <c r="A115" s="157" t="s">
        <v>626</v>
      </c>
      <c r="B115" s="161"/>
      <c r="C115" s="162">
        <f>SUM(C116:C117)</f>
        <v>0</v>
      </c>
      <c r="D115" s="161"/>
    </row>
    <row r="116" spans="1:4" ht="26.1" customHeight="1">
      <c r="A116" s="158" t="s">
        <v>627</v>
      </c>
      <c r="B116" s="161"/>
      <c r="C116" s="162"/>
      <c r="D116" s="161"/>
    </row>
    <row r="117" spans="1:4" ht="26.1" customHeight="1">
      <c r="A117" s="158" t="s">
        <v>628</v>
      </c>
      <c r="B117" s="161"/>
      <c r="C117" s="162"/>
      <c r="D117" s="161"/>
    </row>
    <row r="118" spans="1:4" ht="26.1" customHeight="1">
      <c r="A118" s="157" t="s">
        <v>629</v>
      </c>
      <c r="B118" s="161"/>
      <c r="C118" s="163">
        <f>SUM(C119)</f>
        <v>0</v>
      </c>
      <c r="D118" s="161"/>
    </row>
    <row r="119" spans="1:4" ht="26.1" customHeight="1">
      <c r="A119" s="158" t="s">
        <v>630</v>
      </c>
      <c r="B119" s="161"/>
      <c r="C119" s="162"/>
      <c r="D119" s="161"/>
    </row>
  </sheetData>
  <mergeCells count="1">
    <mergeCell ref="A1:D1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E4"/>
  <sheetViews>
    <sheetView zoomScaleSheetLayoutView="100" workbookViewId="0">
      <selection activeCell="E5" sqref="E5"/>
    </sheetView>
  </sheetViews>
  <sheetFormatPr defaultColWidth="9" defaultRowHeight="14.25"/>
  <cols>
    <col min="1" max="5" width="23.25" customWidth="1"/>
  </cols>
  <sheetData>
    <row r="1" spans="1:5" ht="27">
      <c r="A1" s="329" t="s">
        <v>836</v>
      </c>
      <c r="B1" s="329"/>
      <c r="C1" s="329"/>
      <c r="D1" s="329"/>
      <c r="E1" s="329"/>
    </row>
    <row r="2" spans="1:5">
      <c r="A2" s="78"/>
      <c r="B2" s="78"/>
      <c r="C2" s="78"/>
      <c r="D2" s="78"/>
      <c r="E2" s="79" t="s">
        <v>185</v>
      </c>
    </row>
    <row r="3" spans="1:5" ht="18.75">
      <c r="A3" s="80" t="s">
        <v>631</v>
      </c>
      <c r="B3" s="81" t="s">
        <v>34</v>
      </c>
      <c r="C3" s="81" t="s">
        <v>632</v>
      </c>
      <c r="D3" s="81" t="s">
        <v>633</v>
      </c>
      <c r="E3" s="81" t="s">
        <v>634</v>
      </c>
    </row>
    <row r="4" spans="1:5" s="140" customFormat="1" ht="18.75">
      <c r="A4" s="82" t="s">
        <v>635</v>
      </c>
      <c r="B4" s="141">
        <f>SUM(C4:E4)</f>
        <v>206317</v>
      </c>
      <c r="C4" s="83">
        <v>8125</v>
      </c>
      <c r="D4" s="83">
        <v>196916</v>
      </c>
      <c r="E4" s="83">
        <v>1276</v>
      </c>
    </row>
  </sheetData>
  <mergeCells count="1">
    <mergeCell ref="A1:E1"/>
  </mergeCells>
  <phoneticPr fontId="15" type="noConversion"/>
  <pageMargins left="0.75" right="0.75" top="1" bottom="1" header="0.51" footer="0.5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C26"/>
  <sheetViews>
    <sheetView workbookViewId="0">
      <selection activeCell="C6" sqref="C6"/>
    </sheetView>
  </sheetViews>
  <sheetFormatPr defaultColWidth="32.75" defaultRowHeight="14.25"/>
  <cols>
    <col min="1" max="1" width="13.375" style="70" customWidth="1"/>
    <col min="2" max="2" width="27" style="71" customWidth="1"/>
    <col min="3" max="3" width="28.25" style="70" customWidth="1"/>
    <col min="4" max="16384" width="32.75" style="70"/>
  </cols>
  <sheetData>
    <row r="1" spans="1:3">
      <c r="A1" s="72" t="s">
        <v>636</v>
      </c>
    </row>
    <row r="2" spans="1:3" ht="27">
      <c r="A2" s="330" t="s">
        <v>837</v>
      </c>
      <c r="B2" s="330"/>
      <c r="C2" s="330"/>
    </row>
    <row r="3" spans="1:3" ht="33" customHeight="1">
      <c r="B3" s="331" t="s">
        <v>0</v>
      </c>
      <c r="C3" s="331"/>
    </row>
    <row r="4" spans="1:3" s="69" customFormat="1" ht="12">
      <c r="A4" s="332" t="s">
        <v>637</v>
      </c>
      <c r="B4" s="334" t="s">
        <v>838</v>
      </c>
      <c r="C4" s="334" t="s">
        <v>839</v>
      </c>
    </row>
    <row r="5" spans="1:3" s="69" customFormat="1" ht="12">
      <c r="A5" s="333"/>
      <c r="B5" s="335"/>
      <c r="C5" s="335"/>
    </row>
    <row r="6" spans="1:3" s="69" customFormat="1" ht="18.75">
      <c r="A6" s="73" t="s">
        <v>638</v>
      </c>
      <c r="B6" s="74">
        <v>153975</v>
      </c>
      <c r="C6" s="74">
        <v>193869</v>
      </c>
    </row>
    <row r="7" spans="1:3" s="69" customFormat="1" ht="18.75">
      <c r="A7" s="73"/>
      <c r="B7" s="75"/>
      <c r="C7" s="139"/>
    </row>
    <row r="8" spans="1:3" s="69" customFormat="1" ht="18.75">
      <c r="A8" s="73"/>
      <c r="B8" s="75"/>
      <c r="C8" s="139"/>
    </row>
    <row r="9" spans="1:3" s="69" customFormat="1" ht="18.75">
      <c r="A9" s="73"/>
      <c r="B9" s="75"/>
      <c r="C9" s="139"/>
    </row>
    <row r="10" spans="1:3" s="69" customFormat="1" ht="18.75">
      <c r="A10" s="73"/>
      <c r="B10" s="75"/>
      <c r="C10" s="139"/>
    </row>
    <row r="11" spans="1:3" s="69" customFormat="1" ht="18.75">
      <c r="A11" s="73"/>
      <c r="B11" s="75"/>
      <c r="C11" s="139"/>
    </row>
    <row r="12" spans="1:3" s="69" customFormat="1" ht="18.75">
      <c r="A12" s="73"/>
      <c r="B12" s="75"/>
      <c r="C12" s="139"/>
    </row>
    <row r="13" spans="1:3" s="69" customFormat="1" ht="18.75">
      <c r="A13" s="73"/>
      <c r="B13" s="75"/>
      <c r="C13" s="139"/>
    </row>
    <row r="14" spans="1:3" s="69" customFormat="1" ht="18.75">
      <c r="A14" s="73"/>
      <c r="B14" s="75"/>
      <c r="C14" s="139"/>
    </row>
    <row r="15" spans="1:3" s="69" customFormat="1" ht="18.75">
      <c r="A15" s="73"/>
      <c r="B15" s="75"/>
      <c r="C15" s="75"/>
    </row>
    <row r="16" spans="1:3" s="69" customFormat="1" ht="12">
      <c r="B16" s="77"/>
    </row>
    <row r="17" spans="2:2" s="69" customFormat="1" ht="12">
      <c r="B17" s="77"/>
    </row>
    <row r="18" spans="2:2" s="69" customFormat="1" ht="12">
      <c r="B18" s="77"/>
    </row>
    <row r="19" spans="2:2" s="69" customFormat="1" ht="12">
      <c r="B19" s="77"/>
    </row>
    <row r="20" spans="2:2" s="69" customFormat="1" ht="12">
      <c r="B20" s="77"/>
    </row>
    <row r="21" spans="2:2" s="69" customFormat="1" ht="12">
      <c r="B21" s="77"/>
    </row>
    <row r="22" spans="2:2" s="69" customFormat="1" ht="12">
      <c r="B22" s="77"/>
    </row>
    <row r="23" spans="2:2" s="69" customFormat="1" ht="12">
      <c r="B23" s="77"/>
    </row>
    <row r="24" spans="2:2" s="69" customFormat="1" ht="12">
      <c r="B24" s="77"/>
    </row>
    <row r="25" spans="2:2" s="69" customFormat="1" ht="12">
      <c r="B25" s="77"/>
    </row>
    <row r="26" spans="2:2" s="69" customFormat="1" ht="12">
      <c r="B26" s="77"/>
    </row>
  </sheetData>
  <mergeCells count="5">
    <mergeCell ref="A2:C2"/>
    <mergeCell ref="B3:C3"/>
    <mergeCell ref="A4:A5"/>
    <mergeCell ref="B4:B5"/>
    <mergeCell ref="C4:C5"/>
  </mergeCells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F16"/>
  <sheetViews>
    <sheetView workbookViewId="0">
      <selection activeCell="H13" sqref="H13"/>
    </sheetView>
  </sheetViews>
  <sheetFormatPr defaultRowHeight="14.25"/>
  <cols>
    <col min="1" max="1" width="38.375" style="123" customWidth="1"/>
    <col min="2" max="2" width="17" style="123" customWidth="1"/>
    <col min="3" max="3" width="16.875" style="129" customWidth="1"/>
    <col min="4" max="4" width="12" style="123" customWidth="1"/>
    <col min="5" max="5" width="9.75" style="123" hidden="1" customWidth="1"/>
    <col min="6" max="16384" width="9" style="123"/>
  </cols>
  <sheetData>
    <row r="1" spans="1:6" ht="39.75" customHeight="1">
      <c r="A1" s="336" t="s">
        <v>840</v>
      </c>
      <c r="B1" s="336"/>
      <c r="C1" s="336"/>
      <c r="D1" s="336"/>
    </row>
    <row r="2" spans="1:6" ht="30" customHeight="1">
      <c r="A2" s="124"/>
      <c r="B2" s="130"/>
      <c r="C2" s="337" t="s">
        <v>0</v>
      </c>
      <c r="D2" s="337"/>
      <c r="E2" s="337"/>
    </row>
    <row r="3" spans="1:6" s="128" customFormat="1" ht="33.75" customHeight="1">
      <c r="A3" s="100" t="s">
        <v>1</v>
      </c>
      <c r="B3" s="278" t="s">
        <v>841</v>
      </c>
      <c r="C3" s="278" t="s">
        <v>842</v>
      </c>
      <c r="D3" s="100" t="s">
        <v>639</v>
      </c>
      <c r="E3" s="100" t="s">
        <v>535</v>
      </c>
    </row>
    <row r="4" spans="1:6" ht="26.1" customHeight="1">
      <c r="A4" s="135" t="s">
        <v>640</v>
      </c>
      <c r="B4" s="132">
        <v>61066</v>
      </c>
      <c r="C4" s="132">
        <v>60000</v>
      </c>
      <c r="D4" s="133">
        <f>(C4-B4)/B4*100</f>
        <v>-1.7456522451118461</v>
      </c>
      <c r="E4" s="119"/>
      <c r="F4" s="134"/>
    </row>
    <row r="5" spans="1:6" ht="26.1" customHeight="1">
      <c r="A5" s="135" t="s">
        <v>641</v>
      </c>
      <c r="B5" s="132">
        <v>923</v>
      </c>
      <c r="C5" s="132">
        <v>907</v>
      </c>
      <c r="D5" s="133">
        <f>(C5-B5)/B5*100</f>
        <v>-1.7334777898158178</v>
      </c>
      <c r="E5" s="119"/>
      <c r="F5" s="134"/>
    </row>
    <row r="6" spans="1:6" ht="26.1" customHeight="1">
      <c r="A6" s="135" t="s">
        <v>642</v>
      </c>
      <c r="B6" s="132">
        <v>293</v>
      </c>
      <c r="C6" s="132">
        <v>288</v>
      </c>
      <c r="D6" s="133">
        <f>(C6-B6)/B6*100</f>
        <v>-1.7064846416382253</v>
      </c>
      <c r="E6" s="119"/>
      <c r="F6" s="134"/>
    </row>
    <row r="7" spans="1:6" ht="26.1" customHeight="1">
      <c r="A7" s="131" t="s">
        <v>643</v>
      </c>
      <c r="B7" s="132">
        <v>1780</v>
      </c>
      <c r="C7" s="132">
        <v>1780</v>
      </c>
      <c r="D7" s="133">
        <f>(C7-B7)/B7*100</f>
        <v>0</v>
      </c>
      <c r="E7" s="119"/>
      <c r="F7" s="134"/>
    </row>
    <row r="8" spans="1:6" ht="26.1" customHeight="1">
      <c r="A8" s="262" t="s">
        <v>806</v>
      </c>
      <c r="B8" s="132"/>
      <c r="C8" s="132"/>
      <c r="D8" s="133"/>
      <c r="E8" s="119"/>
      <c r="F8" s="134"/>
    </row>
    <row r="9" spans="1:6" ht="26.1" customHeight="1">
      <c r="A9" s="4" t="s">
        <v>34</v>
      </c>
      <c r="B9" s="136">
        <f>SUM(B4:B8)</f>
        <v>64062</v>
      </c>
      <c r="C9" s="136">
        <f>SUM(C4:C8)</f>
        <v>62975</v>
      </c>
      <c r="D9" s="137">
        <f>(C9-B9)/B9*100</f>
        <v>-1.6967937310730228</v>
      </c>
      <c r="E9" s="119"/>
      <c r="F9" s="134"/>
    </row>
    <row r="10" spans="1:6" ht="26.1" customHeight="1">
      <c r="A10" s="131" t="s">
        <v>644</v>
      </c>
      <c r="B10" s="132">
        <v>16978</v>
      </c>
      <c r="C10" s="132">
        <v>820</v>
      </c>
      <c r="D10" s="137">
        <f>(C10-B10)/B10*100</f>
        <v>-95.170220285074805</v>
      </c>
      <c r="E10" s="119"/>
      <c r="F10" s="134"/>
    </row>
    <row r="11" spans="1:6" ht="26.1" customHeight="1">
      <c r="A11" s="131" t="s">
        <v>645</v>
      </c>
      <c r="B11" s="132"/>
      <c r="C11" s="132"/>
      <c r="D11" s="137"/>
      <c r="E11" s="119"/>
      <c r="F11" s="134"/>
    </row>
    <row r="12" spans="1:6" ht="26.1" customHeight="1">
      <c r="A12" s="131" t="s">
        <v>646</v>
      </c>
      <c r="B12" s="132"/>
      <c r="C12" s="132"/>
      <c r="D12" s="137"/>
      <c r="E12" s="119"/>
      <c r="F12" s="134"/>
    </row>
    <row r="13" spans="1:6" ht="26.1" customHeight="1">
      <c r="A13" s="262" t="s">
        <v>807</v>
      </c>
      <c r="B13" s="132">
        <v>49600</v>
      </c>
      <c r="C13" s="132"/>
      <c r="D13" s="137">
        <f>(C13-B13)/B13*100</f>
        <v>-100</v>
      </c>
      <c r="E13" s="119"/>
      <c r="F13" s="134"/>
    </row>
    <row r="14" spans="1:6" s="121" customFormat="1" ht="26.1" customHeight="1">
      <c r="A14" s="4" t="s">
        <v>647</v>
      </c>
      <c r="B14" s="136">
        <f>SUM(B9:B13)</f>
        <v>130640</v>
      </c>
      <c r="C14" s="136">
        <f>SUM(C9:C13)</f>
        <v>63795</v>
      </c>
      <c r="D14" s="137">
        <f>(C14-B14)/B14*100</f>
        <v>-51.16733006736068</v>
      </c>
      <c r="E14" s="138"/>
      <c r="F14" s="95"/>
    </row>
    <row r="15" spans="1:6">
      <c r="A15" s="129"/>
      <c r="B15" s="129"/>
      <c r="D15" s="129"/>
    </row>
    <row r="16" spans="1:6">
      <c r="A16" s="129"/>
      <c r="B16" s="129"/>
      <c r="D16" s="129"/>
    </row>
  </sheetData>
  <mergeCells count="2">
    <mergeCell ref="A1:D1"/>
    <mergeCell ref="C2:E2"/>
  </mergeCells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D71"/>
  <sheetViews>
    <sheetView topLeftCell="A37" workbookViewId="0">
      <selection activeCell="G70" sqref="G70"/>
    </sheetView>
  </sheetViews>
  <sheetFormatPr defaultRowHeight="14.25"/>
  <cols>
    <col min="1" max="1" width="60.75" style="123" customWidth="1"/>
    <col min="2" max="2" width="16.5" style="123" customWidth="1"/>
    <col min="3" max="3" width="16.625" style="123" customWidth="1"/>
    <col min="4" max="4" width="12.25" style="123" customWidth="1"/>
    <col min="5" max="16384" width="9" style="123"/>
  </cols>
  <sheetData>
    <row r="1" spans="1:4" ht="34.5" customHeight="1">
      <c r="A1" s="336" t="s">
        <v>843</v>
      </c>
      <c r="B1" s="336"/>
      <c r="C1" s="336"/>
      <c r="D1" s="336"/>
    </row>
    <row r="2" spans="1:4" ht="30" customHeight="1">
      <c r="A2" s="124"/>
      <c r="B2" s="124"/>
      <c r="C2" s="338" t="s">
        <v>0</v>
      </c>
      <c r="D2" s="338"/>
    </row>
    <row r="3" spans="1:4" s="121" customFormat="1" ht="38.25" customHeight="1">
      <c r="A3" s="99" t="s">
        <v>1</v>
      </c>
      <c r="B3" s="279" t="s">
        <v>841</v>
      </c>
      <c r="C3" s="279" t="s">
        <v>842</v>
      </c>
      <c r="D3" s="100" t="s">
        <v>639</v>
      </c>
    </row>
    <row r="4" spans="1:4" s="121" customFormat="1" ht="20.100000000000001" customHeight="1">
      <c r="A4" s="101" t="s">
        <v>87</v>
      </c>
      <c r="B4" s="107">
        <f>B5+B7</f>
        <v>8</v>
      </c>
      <c r="C4" s="107">
        <f>C5+C7</f>
        <v>0</v>
      </c>
      <c r="D4" s="291">
        <f>(C4-B4)/B4*100</f>
        <v>-100</v>
      </c>
    </row>
    <row r="5" spans="1:4" s="122" customFormat="1" ht="20.100000000000001" customHeight="1">
      <c r="A5" s="103" t="s">
        <v>648</v>
      </c>
      <c r="B5" s="109">
        <f>SUM(B6)</f>
        <v>8</v>
      </c>
      <c r="C5" s="109">
        <f>SUM(C6)</f>
        <v>0</v>
      </c>
      <c r="D5" s="291">
        <f>(C5-B5)/B5*100</f>
        <v>-100</v>
      </c>
    </row>
    <row r="6" spans="1:4" s="122" customFormat="1" ht="20.100000000000001" customHeight="1">
      <c r="A6" s="103" t="s">
        <v>649</v>
      </c>
      <c r="B6" s="109">
        <v>8</v>
      </c>
      <c r="C6" s="109"/>
      <c r="D6" s="291">
        <f>(C6-B6)/B6*100</f>
        <v>-100</v>
      </c>
    </row>
    <row r="7" spans="1:4" s="122" customFormat="1" ht="20.100000000000001" customHeight="1">
      <c r="A7" s="103" t="s">
        <v>650</v>
      </c>
      <c r="B7" s="109"/>
      <c r="C7" s="109"/>
      <c r="D7" s="291"/>
    </row>
    <row r="8" spans="1:4" s="122" customFormat="1" ht="20.100000000000001" customHeight="1">
      <c r="A8" s="106" t="s">
        <v>651</v>
      </c>
      <c r="B8" s="109"/>
      <c r="C8" s="109"/>
      <c r="D8" s="291"/>
    </row>
    <row r="9" spans="1:4" s="121" customFormat="1" ht="20.100000000000001" customHeight="1">
      <c r="A9" s="101" t="s">
        <v>94</v>
      </c>
      <c r="B9" s="107">
        <v>44</v>
      </c>
      <c r="C9" s="107">
        <v>48</v>
      </c>
      <c r="D9" s="291">
        <f t="shared" ref="D9:D18" si="0">(C9-B9)/B9*100</f>
        <v>9.0909090909090917</v>
      </c>
    </row>
    <row r="10" spans="1:4" s="122" customFormat="1" ht="20.100000000000001" customHeight="1">
      <c r="A10" s="103" t="s">
        <v>652</v>
      </c>
      <c r="B10" s="109">
        <v>44</v>
      </c>
      <c r="C10" s="109">
        <f>SUM(C11)</f>
        <v>48</v>
      </c>
      <c r="D10" s="292">
        <f t="shared" si="0"/>
        <v>9.0909090909090917</v>
      </c>
    </row>
    <row r="11" spans="1:4" s="122" customFormat="1" ht="20.100000000000001" customHeight="1">
      <c r="A11" s="106" t="s">
        <v>653</v>
      </c>
      <c r="B11" s="109">
        <v>44</v>
      </c>
      <c r="C11" s="109">
        <v>48</v>
      </c>
      <c r="D11" s="292">
        <f t="shared" si="0"/>
        <v>9.0909090909090917</v>
      </c>
    </row>
    <row r="12" spans="1:4" s="122" customFormat="1" ht="20.100000000000001" customHeight="1">
      <c r="A12" s="113" t="s">
        <v>133</v>
      </c>
      <c r="B12" s="111">
        <f>SUM(B13+B26+B30+B31+B32+B36+B40)</f>
        <v>103019</v>
      </c>
      <c r="C12" s="111">
        <f>SUM(C13+C26+C30+C31+C32+C36+C40)</f>
        <v>55076</v>
      </c>
      <c r="D12" s="291">
        <f t="shared" si="0"/>
        <v>-46.53801725895223</v>
      </c>
    </row>
    <row r="13" spans="1:4" s="122" customFormat="1" ht="20.100000000000001" customHeight="1">
      <c r="A13" s="115" t="s">
        <v>654</v>
      </c>
      <c r="B13" s="6">
        <f>SUM(B14:B25)</f>
        <v>63219</v>
      </c>
      <c r="C13" s="6">
        <f>SUM(C14:C25)</f>
        <v>52101</v>
      </c>
      <c r="D13" s="292">
        <f t="shared" si="0"/>
        <v>-17.586485075689271</v>
      </c>
    </row>
    <row r="14" spans="1:4" s="122" customFormat="1" ht="20.100000000000001" customHeight="1">
      <c r="A14" s="115" t="s">
        <v>655</v>
      </c>
      <c r="B14" s="6">
        <v>19667</v>
      </c>
      <c r="C14" s="6">
        <v>16007</v>
      </c>
      <c r="D14" s="292">
        <f t="shared" si="0"/>
        <v>-18.609854070269996</v>
      </c>
    </row>
    <row r="15" spans="1:4" s="122" customFormat="1" ht="20.100000000000001" customHeight="1">
      <c r="A15" s="115" t="s">
        <v>672</v>
      </c>
      <c r="B15" s="6">
        <v>274</v>
      </c>
      <c r="C15" s="6">
        <v>223</v>
      </c>
      <c r="D15" s="292">
        <f t="shared" si="0"/>
        <v>-18.613138686131386</v>
      </c>
    </row>
    <row r="16" spans="1:4" s="122" customFormat="1" ht="20.100000000000001" customHeight="1">
      <c r="A16" s="115" t="s">
        <v>673</v>
      </c>
      <c r="B16" s="6">
        <v>9439</v>
      </c>
      <c r="C16" s="6">
        <v>7682</v>
      </c>
      <c r="D16" s="292">
        <f t="shared" si="0"/>
        <v>-18.614259985167919</v>
      </c>
    </row>
    <row r="17" spans="1:4" s="122" customFormat="1" ht="20.100000000000001" customHeight="1">
      <c r="A17" s="115" t="s">
        <v>808</v>
      </c>
      <c r="B17" s="6">
        <v>264</v>
      </c>
      <c r="C17" s="6">
        <v>863</v>
      </c>
      <c r="D17" s="292">
        <f t="shared" si="0"/>
        <v>226.89393939393941</v>
      </c>
    </row>
    <row r="18" spans="1:4" s="122" customFormat="1" ht="20.100000000000001" customHeight="1">
      <c r="A18" s="115" t="s">
        <v>809</v>
      </c>
      <c r="B18" s="6">
        <v>3731</v>
      </c>
      <c r="C18" s="6">
        <v>3037</v>
      </c>
      <c r="D18" s="292">
        <f t="shared" si="0"/>
        <v>-18.600911283838112</v>
      </c>
    </row>
    <row r="19" spans="1:4" s="122" customFormat="1" ht="20.100000000000001" customHeight="1">
      <c r="A19" s="115" t="s">
        <v>674</v>
      </c>
      <c r="B19" s="6">
        <v>248</v>
      </c>
      <c r="C19" s="6">
        <v>202</v>
      </c>
      <c r="D19" s="292"/>
    </row>
    <row r="20" spans="1:4" s="122" customFormat="1" ht="20.100000000000001" customHeight="1">
      <c r="A20" s="115" t="s">
        <v>675</v>
      </c>
      <c r="B20" s="6">
        <v>1070</v>
      </c>
      <c r="C20" s="6">
        <v>871</v>
      </c>
      <c r="D20" s="292">
        <f>(C20-B20)/B20*100</f>
        <v>-18.598130841121495</v>
      </c>
    </row>
    <row r="21" spans="1:4" s="122" customFormat="1" ht="20.100000000000001" customHeight="1">
      <c r="A21" s="115" t="s">
        <v>810</v>
      </c>
      <c r="B21" s="6"/>
      <c r="C21" s="6"/>
      <c r="D21" s="292"/>
    </row>
    <row r="22" spans="1:4" s="122" customFormat="1" ht="20.100000000000001" customHeight="1">
      <c r="A22" s="115" t="s">
        <v>811</v>
      </c>
      <c r="B22" s="6">
        <v>9663</v>
      </c>
      <c r="C22" s="6">
        <v>7865</v>
      </c>
      <c r="D22" s="292">
        <f>(C22-B22)/B22*100</f>
        <v>-18.607057849529131</v>
      </c>
    </row>
    <row r="23" spans="1:4" s="122" customFormat="1" ht="20.100000000000001" customHeight="1">
      <c r="A23" s="115" t="s">
        <v>812</v>
      </c>
      <c r="B23" s="6"/>
      <c r="C23" s="6"/>
      <c r="D23" s="292"/>
    </row>
    <row r="24" spans="1:4" s="122" customFormat="1" ht="20.100000000000001" customHeight="1">
      <c r="A24" s="115" t="s">
        <v>813</v>
      </c>
      <c r="B24" s="6"/>
      <c r="C24" s="6"/>
      <c r="D24" s="292"/>
    </row>
    <row r="25" spans="1:4" s="122" customFormat="1" ht="20.100000000000001" customHeight="1">
      <c r="A25" s="109" t="s">
        <v>676</v>
      </c>
      <c r="B25" s="6">
        <v>18863</v>
      </c>
      <c r="C25" s="6">
        <v>15351</v>
      </c>
      <c r="D25" s="292">
        <f>(C25-B25)/B25*100</f>
        <v>-18.618459417908074</v>
      </c>
    </row>
    <row r="26" spans="1:4" s="122" customFormat="1" ht="20.100000000000001" customHeight="1">
      <c r="A26" s="115" t="s">
        <v>656</v>
      </c>
      <c r="B26" s="6"/>
      <c r="C26" s="6">
        <f>SUM(C27:C29)</f>
        <v>907</v>
      </c>
      <c r="D26" s="292"/>
    </row>
    <row r="27" spans="1:4" s="122" customFormat="1" ht="20.100000000000001" customHeight="1">
      <c r="A27" s="109" t="s">
        <v>655</v>
      </c>
      <c r="B27" s="6"/>
      <c r="C27" s="6">
        <v>907</v>
      </c>
      <c r="D27" s="292"/>
    </row>
    <row r="28" spans="1:4" s="122" customFormat="1" ht="20.100000000000001" customHeight="1">
      <c r="A28" s="109" t="s">
        <v>672</v>
      </c>
      <c r="B28" s="6"/>
      <c r="C28" s="6"/>
      <c r="D28" s="292"/>
    </row>
    <row r="29" spans="1:4" s="122" customFormat="1" ht="20.100000000000001" customHeight="1">
      <c r="A29" s="109" t="s">
        <v>657</v>
      </c>
      <c r="B29" s="6"/>
      <c r="C29" s="6"/>
      <c r="D29" s="292"/>
    </row>
    <row r="30" spans="1:4" s="121" customFormat="1" ht="20.100000000000001" customHeight="1">
      <c r="A30" s="115" t="s">
        <v>658</v>
      </c>
      <c r="B30" s="6"/>
      <c r="C30" s="6">
        <v>288</v>
      </c>
      <c r="D30" s="292"/>
    </row>
    <row r="31" spans="1:4" s="121" customFormat="1" ht="20.100000000000001" customHeight="1">
      <c r="A31" s="265" t="s">
        <v>820</v>
      </c>
      <c r="B31" s="293"/>
      <c r="C31" s="293"/>
      <c r="D31" s="292"/>
    </row>
    <row r="32" spans="1:4" s="121" customFormat="1" ht="20.100000000000001" customHeight="1">
      <c r="A32" s="265" t="s">
        <v>878</v>
      </c>
      <c r="B32" s="293"/>
      <c r="C32" s="293"/>
      <c r="D32" s="292"/>
    </row>
    <row r="33" spans="1:4" s="121" customFormat="1" ht="20.100000000000001" customHeight="1">
      <c r="A33" s="265" t="s">
        <v>879</v>
      </c>
      <c r="B33" s="293"/>
      <c r="C33" s="293"/>
      <c r="D33" s="292"/>
    </row>
    <row r="34" spans="1:4" s="121" customFormat="1" ht="20.100000000000001" customHeight="1">
      <c r="A34" s="265" t="s">
        <v>880</v>
      </c>
      <c r="B34" s="293"/>
      <c r="C34" s="293"/>
      <c r="D34" s="292"/>
    </row>
    <row r="35" spans="1:4" s="121" customFormat="1" ht="20.100000000000001" customHeight="1">
      <c r="A35" s="265" t="s">
        <v>881</v>
      </c>
      <c r="B35" s="293"/>
      <c r="C35" s="293"/>
      <c r="D35" s="292"/>
    </row>
    <row r="36" spans="1:4" s="121" customFormat="1" ht="20.100000000000001" customHeight="1">
      <c r="A36" s="265" t="s">
        <v>882</v>
      </c>
      <c r="B36" s="293">
        <v>39800</v>
      </c>
      <c r="C36" s="293"/>
      <c r="D36" s="292">
        <f>(C36-B36)/B36*100</f>
        <v>-100</v>
      </c>
    </row>
    <row r="37" spans="1:4" s="121" customFormat="1" ht="20.100000000000001" customHeight="1">
      <c r="A37" s="265" t="s">
        <v>879</v>
      </c>
      <c r="B37" s="293"/>
      <c r="C37" s="293"/>
      <c r="D37" s="292"/>
    </row>
    <row r="38" spans="1:4" s="121" customFormat="1" ht="20.100000000000001" customHeight="1">
      <c r="A38" s="265" t="s">
        <v>880</v>
      </c>
      <c r="B38" s="293"/>
      <c r="C38" s="293"/>
      <c r="D38" s="292"/>
    </row>
    <row r="39" spans="1:4" s="121" customFormat="1" ht="20.100000000000001" customHeight="1">
      <c r="A39" s="265" t="s">
        <v>883</v>
      </c>
      <c r="B39" s="293">
        <v>39800</v>
      </c>
      <c r="C39" s="293"/>
      <c r="D39" s="292">
        <f>(C39-B39)/B39*100</f>
        <v>-100</v>
      </c>
    </row>
    <row r="40" spans="1:4" s="121" customFormat="1" ht="20.100000000000001" customHeight="1">
      <c r="A40" s="115" t="s">
        <v>659</v>
      </c>
      <c r="B40" s="6"/>
      <c r="C40" s="6">
        <v>1780</v>
      </c>
      <c r="D40" s="292"/>
    </row>
    <row r="41" spans="1:4" s="121" customFormat="1" ht="20.100000000000001" customHeight="1">
      <c r="A41" s="109" t="s">
        <v>660</v>
      </c>
      <c r="B41" s="293"/>
      <c r="C41" s="293">
        <v>1780</v>
      </c>
      <c r="D41" s="292"/>
    </row>
    <row r="42" spans="1:4" s="121" customFormat="1" ht="20.100000000000001" customHeight="1">
      <c r="A42" s="266" t="s">
        <v>140</v>
      </c>
      <c r="B42" s="293"/>
      <c r="C42" s="294">
        <v>3</v>
      </c>
      <c r="D42" s="291"/>
    </row>
    <row r="43" spans="1:4" s="121" customFormat="1" ht="20.100000000000001" customHeight="1">
      <c r="A43" s="267" t="s">
        <v>821</v>
      </c>
      <c r="B43" s="293"/>
      <c r="C43" s="293">
        <v>3</v>
      </c>
      <c r="D43" s="291"/>
    </row>
    <row r="44" spans="1:4" s="121" customFormat="1" ht="20.100000000000001" customHeight="1">
      <c r="A44" s="268" t="s">
        <v>822</v>
      </c>
      <c r="B44" s="293"/>
      <c r="C44" s="293"/>
      <c r="D44" s="291"/>
    </row>
    <row r="45" spans="1:4" s="121" customFormat="1" ht="20.100000000000001" customHeight="1">
      <c r="A45" s="113" t="s">
        <v>149</v>
      </c>
      <c r="B45" s="111"/>
      <c r="C45" s="111"/>
      <c r="D45" s="291"/>
    </row>
    <row r="46" spans="1:4" s="121" customFormat="1" ht="20.100000000000001" customHeight="1">
      <c r="A46" s="115" t="s">
        <v>661</v>
      </c>
      <c r="B46" s="110"/>
      <c r="C46" s="110"/>
      <c r="D46" s="291"/>
    </row>
    <row r="47" spans="1:4" ht="20.100000000000001" customHeight="1">
      <c r="A47" s="115" t="s">
        <v>662</v>
      </c>
      <c r="B47" s="110"/>
      <c r="C47" s="110"/>
      <c r="D47" s="291"/>
    </row>
    <row r="48" spans="1:4" s="121" customFormat="1" ht="20.100000000000001" customHeight="1">
      <c r="A48" s="9" t="s">
        <v>154</v>
      </c>
      <c r="B48" s="118"/>
      <c r="C48" s="118"/>
      <c r="D48" s="291"/>
    </row>
    <row r="49" spans="1:4" ht="18.75">
      <c r="A49" s="115" t="s">
        <v>663</v>
      </c>
      <c r="B49" s="116"/>
      <c r="C49" s="116"/>
      <c r="D49" s="291"/>
    </row>
    <row r="50" spans="1:4" ht="18.75">
      <c r="A50" s="115" t="s">
        <v>664</v>
      </c>
      <c r="B50" s="6"/>
      <c r="C50" s="6"/>
      <c r="D50" s="291"/>
    </row>
    <row r="51" spans="1:4" ht="18.75">
      <c r="A51" s="113" t="s">
        <v>179</v>
      </c>
      <c r="B51" s="295">
        <f>SUM(B52+B56)</f>
        <v>11291</v>
      </c>
      <c r="C51" s="295">
        <f>SUM(C52+C56)</f>
        <v>121</v>
      </c>
      <c r="D51" s="291">
        <f>(C51-B51)/B51*100</f>
        <v>-98.928350013284913</v>
      </c>
    </row>
    <row r="52" spans="1:4" ht="18.75">
      <c r="A52" s="264" t="s">
        <v>814</v>
      </c>
      <c r="B52" s="296">
        <v>11291</v>
      </c>
      <c r="C52" s="295"/>
      <c r="D52" s="292">
        <f>(C52-B52)/B52*100</f>
        <v>-100</v>
      </c>
    </row>
    <row r="53" spans="1:4" ht="18.75">
      <c r="A53" s="264" t="s">
        <v>815</v>
      </c>
      <c r="B53" s="296">
        <v>1491</v>
      </c>
      <c r="C53" s="295"/>
      <c r="D53" s="292">
        <f>(C53-B53)/B53*100</f>
        <v>-100</v>
      </c>
    </row>
    <row r="54" spans="1:4" ht="18.75">
      <c r="A54" s="264" t="s">
        <v>816</v>
      </c>
      <c r="B54" s="297">
        <v>9800</v>
      </c>
      <c r="C54" s="295"/>
      <c r="D54" s="291"/>
    </row>
    <row r="55" spans="1:4" ht="18.75">
      <c r="A55" s="264" t="s">
        <v>817</v>
      </c>
      <c r="B55" s="295"/>
      <c r="C55" s="295"/>
      <c r="D55" s="291"/>
    </row>
    <row r="56" spans="1:4" ht="18.75">
      <c r="A56" s="119" t="s">
        <v>665</v>
      </c>
      <c r="B56" s="298"/>
      <c r="C56" s="298">
        <f>SUM(C57:C59)</f>
        <v>121</v>
      </c>
      <c r="D56" s="292"/>
    </row>
    <row r="57" spans="1:4" ht="18.75">
      <c r="A57" s="109" t="s">
        <v>818</v>
      </c>
      <c r="B57" s="298"/>
      <c r="C57" s="298">
        <v>10</v>
      </c>
      <c r="D57" s="292"/>
    </row>
    <row r="58" spans="1:4" ht="18.75">
      <c r="A58" s="265" t="s">
        <v>823</v>
      </c>
      <c r="B58" s="298"/>
      <c r="C58" s="298">
        <v>53</v>
      </c>
      <c r="D58" s="292"/>
    </row>
    <row r="59" spans="1:4" ht="18.75">
      <c r="A59" s="109" t="s">
        <v>819</v>
      </c>
      <c r="B59" s="298"/>
      <c r="C59" s="298">
        <v>58</v>
      </c>
      <c r="D59" s="292"/>
    </row>
    <row r="60" spans="1:4" ht="18.75">
      <c r="A60" s="109" t="s">
        <v>666</v>
      </c>
      <c r="B60" s="298"/>
      <c r="C60" s="298"/>
      <c r="D60" s="292"/>
    </row>
    <row r="61" spans="1:4" ht="18.75">
      <c r="A61" s="109" t="s">
        <v>884</v>
      </c>
      <c r="B61" s="298">
        <v>8384</v>
      </c>
      <c r="C61" s="298"/>
      <c r="D61" s="292">
        <f>(C61-B61)/B61*100</f>
        <v>-100</v>
      </c>
    </row>
    <row r="62" spans="1:4" ht="18.75">
      <c r="A62" s="109" t="s">
        <v>885</v>
      </c>
      <c r="B62" s="298">
        <v>8384</v>
      </c>
      <c r="C62" s="298"/>
      <c r="D62" s="292">
        <f>(C62-B62)/B62*100</f>
        <v>-100</v>
      </c>
    </row>
    <row r="63" spans="1:4" ht="18.75">
      <c r="A63" s="109" t="s">
        <v>886</v>
      </c>
      <c r="B63" s="298"/>
      <c r="C63" s="298"/>
      <c r="D63" s="292"/>
    </row>
    <row r="64" spans="1:4" ht="18.75">
      <c r="A64" s="113"/>
      <c r="B64" s="295"/>
      <c r="C64" s="295"/>
      <c r="D64" s="292"/>
    </row>
    <row r="65" spans="1:4" ht="18.75">
      <c r="A65" s="126" t="s">
        <v>34</v>
      </c>
      <c r="B65" s="114">
        <f>B4+B9+B12+B48+B51+B42+B61</f>
        <v>122746</v>
      </c>
      <c r="C65" s="114">
        <f>C4+C9+C12+C45+C48+C51+C42</f>
        <v>55248</v>
      </c>
      <c r="D65" s="291">
        <f>(C65-B65)/B65*100</f>
        <v>-54.989979306861322</v>
      </c>
    </row>
    <row r="66" spans="1:4" ht="18.75">
      <c r="A66" s="113" t="s">
        <v>667</v>
      </c>
      <c r="B66" s="114"/>
      <c r="C66" s="114"/>
      <c r="D66" s="291"/>
    </row>
    <row r="67" spans="1:4" ht="18.75">
      <c r="A67" s="113" t="s">
        <v>668</v>
      </c>
      <c r="B67" s="114"/>
      <c r="C67" s="114"/>
      <c r="D67" s="291"/>
    </row>
    <row r="68" spans="1:4" ht="18.75">
      <c r="A68" s="113" t="s">
        <v>669</v>
      </c>
      <c r="B68" s="114"/>
      <c r="C68" s="114">
        <v>4985</v>
      </c>
      <c r="D68" s="291"/>
    </row>
    <row r="69" spans="1:4" ht="18.75">
      <c r="A69" s="113" t="s">
        <v>182</v>
      </c>
      <c r="B69" s="114">
        <v>2197</v>
      </c>
      <c r="C69" s="114">
        <v>3562</v>
      </c>
      <c r="D69" s="291">
        <f>(C69-B69)/B69*100</f>
        <v>62.130177514792898</v>
      </c>
    </row>
    <row r="70" spans="1:4" ht="18.75">
      <c r="A70" s="115"/>
      <c r="B70" s="116"/>
      <c r="C70" s="116"/>
      <c r="D70" s="291"/>
    </row>
    <row r="71" spans="1:4" ht="18.75">
      <c r="A71" s="127" t="s">
        <v>670</v>
      </c>
      <c r="B71" s="114">
        <f>SUM(B65:B70)</f>
        <v>124943</v>
      </c>
      <c r="C71" s="114">
        <f>SUM(C65:C69)</f>
        <v>63795</v>
      </c>
      <c r="D71" s="291">
        <f>(C71-B71)/B71*100</f>
        <v>-48.940716966936925</v>
      </c>
    </row>
  </sheetData>
  <mergeCells count="2">
    <mergeCell ref="A1:D1"/>
    <mergeCell ref="C2:D2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3</vt:i4>
      </vt:variant>
    </vt:vector>
  </HeadingPairs>
  <TitlesOfParts>
    <vt:vector size="23" baseType="lpstr">
      <vt:lpstr>1.2021年一般公共预算收入表</vt:lpstr>
      <vt:lpstr>2.2021年一般公共预算支出表</vt:lpstr>
      <vt:lpstr>3.2021年一般公共预算本级支出表</vt:lpstr>
      <vt:lpstr>4.2021年一般公共预算本级基本支出表</vt:lpstr>
      <vt:lpstr>5.2021年一般公共预算税收返还和转移支付表(分项目）</vt:lpstr>
      <vt:lpstr>6.2021年一般公共预算税收返还和转移支付表（分地区）</vt:lpstr>
      <vt:lpstr>7.2021年政府一般债务限额和余额情况表</vt:lpstr>
      <vt:lpstr>8.2021年政府性基金收入表</vt:lpstr>
      <vt:lpstr>9.2021年政府性基金支出表</vt:lpstr>
      <vt:lpstr>10.2021年本级政府性基金支出表</vt:lpstr>
      <vt:lpstr>11.2021年政府性基金转移支付表（分项目）</vt:lpstr>
      <vt:lpstr>12.2021年政府性基金转移支付（分地区）</vt:lpstr>
      <vt:lpstr>13.2021年政府专项债务限额和余额情况表</vt:lpstr>
      <vt:lpstr>14.2021年国有资本经营预算收入表</vt:lpstr>
      <vt:lpstr>15.2021年国有资本经营预算支出表</vt:lpstr>
      <vt:lpstr>16.2021年本级国有资本经营预算支出表</vt:lpstr>
      <vt:lpstr>17.2021年国有资本经营预算转移支付表</vt:lpstr>
      <vt:lpstr>18.2021年社会保险基金收入表</vt:lpstr>
      <vt:lpstr>19.2021年社会保险基金支出表</vt:lpstr>
      <vt:lpstr>20.2021年三公经费预算支出表</vt:lpstr>
      <vt:lpstr>'2.2021年一般公共预算支出表'!Print_Titles</vt:lpstr>
      <vt:lpstr>'3.2021年一般公共预算本级支出表'!Print_Titles</vt:lpstr>
      <vt:lpstr>'4.2021年一般公共预算本级基本支出表'!Print_Titles</vt:lpstr>
    </vt:vector>
  </TitlesOfParts>
  <Company>预算处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李新建</dc:creator>
  <cp:lastModifiedBy>null,null,总收发</cp:lastModifiedBy>
  <cp:revision>1</cp:revision>
  <cp:lastPrinted>2017-11-16T05:04:12Z</cp:lastPrinted>
  <dcterms:created xsi:type="dcterms:W3CDTF">2002-01-21T01:24:15Z</dcterms:created>
  <dcterms:modified xsi:type="dcterms:W3CDTF">2021-04-19T07:46:24Z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